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AquestLlibreDeTreball" defaultThemeVersion="124226"/>
  <bookViews>
    <workbookView xWindow="0" yWindow="255" windowWidth="11880" windowHeight="6120" tabRatio="744"/>
  </bookViews>
  <sheets>
    <sheet name="1. Índex" sheetId="1" r:id="rId1"/>
    <sheet name="2. Ind. principals" sheetId="2" r:id="rId2"/>
    <sheet name="3. Organs i plantilla" sheetId="11" r:id="rId3"/>
    <sheet name="4. Activitat judicial" sheetId="9" r:id="rId4"/>
    <sheet name="5. Justicia gratuita" sheetId="12" r:id="rId5"/>
    <sheet name="6. Jutjats pau" sheetId="13" r:id="rId6"/>
    <sheet name="7. Suport act. jud." sheetId="16" r:id="rId7"/>
    <sheet name="8. OAC" sheetId="18" r:id="rId8"/>
    <sheet name="9. Activitat registral" sheetId="15" r:id="rId9"/>
    <sheet name="10. Us catala" sheetId="20" r:id="rId10"/>
  </sheets>
  <definedNames>
    <definedName name="_xlnm.Print_Titles" localSheetId="0">'1. Índex'!$60:$61</definedName>
  </definedNames>
  <calcPr calcId="145621"/>
</workbook>
</file>

<file path=xl/calcChain.xml><?xml version="1.0" encoding="utf-8"?>
<calcChain xmlns="http://schemas.openxmlformats.org/spreadsheetml/2006/main">
  <c r="H15" i="20" l="1"/>
  <c r="H8" i="20"/>
  <c r="C19" i="2"/>
  <c r="D19" i="2"/>
  <c r="E19" i="2"/>
  <c r="F19" i="2"/>
  <c r="G19" i="2"/>
  <c r="C20" i="2"/>
  <c r="D20" i="2"/>
  <c r="E20" i="2"/>
  <c r="F20" i="2"/>
  <c r="G20" i="2"/>
  <c r="H22" i="20" l="1"/>
  <c r="H23" i="16"/>
  <c r="H28" i="18"/>
  <c r="H52" i="15"/>
  <c r="H46" i="15"/>
  <c r="H39" i="15"/>
  <c r="H40" i="15"/>
  <c r="G88" i="11" l="1"/>
  <c r="H62" i="16" l="1"/>
  <c r="H28" i="16"/>
  <c r="H31" i="12"/>
  <c r="H27" i="12"/>
  <c r="H20" i="12"/>
  <c r="H19" i="12" l="1"/>
  <c r="H11" i="12" l="1"/>
  <c r="H12" i="12" s="1"/>
  <c r="H13" i="2" l="1"/>
  <c r="H14" i="2"/>
  <c r="H15" i="2"/>
  <c r="H16" i="2"/>
  <c r="H23" i="2"/>
  <c r="G23" i="2"/>
  <c r="F23" i="2"/>
  <c r="E23" i="2"/>
  <c r="D23" i="2"/>
  <c r="C23" i="2"/>
  <c r="D52" i="12" l="1"/>
  <c r="D24" i="2" s="1"/>
  <c r="E52" i="12"/>
  <c r="E24" i="2" s="1"/>
  <c r="F52" i="12"/>
  <c r="F24" i="2" s="1"/>
  <c r="G52" i="12"/>
  <c r="G24" i="2" s="1"/>
  <c r="C52" i="12"/>
  <c r="C24" i="2" s="1"/>
  <c r="G97" i="9" l="1"/>
  <c r="F97" i="9"/>
  <c r="E97" i="9"/>
  <c r="D97" i="9"/>
  <c r="C97" i="9"/>
  <c r="G67" i="9"/>
  <c r="F67" i="9"/>
  <c r="E67" i="9"/>
  <c r="D67" i="9"/>
  <c r="C67" i="9"/>
  <c r="G37" i="9"/>
  <c r="F37" i="9"/>
  <c r="E37" i="9"/>
  <c r="D37" i="9"/>
  <c r="C37" i="9"/>
  <c r="G70" i="16"/>
  <c r="F70" i="16"/>
  <c r="E70" i="16"/>
  <c r="D70" i="16"/>
  <c r="C70" i="16"/>
  <c r="G26" i="13"/>
  <c r="F26" i="13"/>
  <c r="E26" i="13"/>
  <c r="D26" i="13"/>
  <c r="C26" i="13"/>
  <c r="G39" i="12"/>
  <c r="F39" i="12"/>
  <c r="E39" i="12"/>
  <c r="D39" i="12"/>
  <c r="C39" i="12"/>
  <c r="G18" i="12"/>
  <c r="F18" i="12"/>
  <c r="E18" i="12"/>
  <c r="D18" i="12"/>
  <c r="C18" i="12"/>
  <c r="G28" i="16"/>
  <c r="F28" i="16"/>
  <c r="E28" i="16"/>
  <c r="D28" i="16"/>
  <c r="C28" i="16"/>
  <c r="G28" i="18"/>
  <c r="F28" i="18"/>
  <c r="E28" i="18"/>
  <c r="D28" i="18"/>
  <c r="C28" i="18"/>
  <c r="G25" i="15"/>
  <c r="F25" i="15"/>
  <c r="E25" i="15"/>
  <c r="D25" i="15"/>
  <c r="C25" i="15"/>
  <c r="G27" i="20"/>
  <c r="F27" i="20"/>
  <c r="E27" i="20"/>
  <c r="D27" i="20"/>
  <c r="C27" i="20"/>
  <c r="H27" i="20"/>
  <c r="G15" i="20" l="1"/>
  <c r="G8" i="20"/>
  <c r="G22" i="20" s="1"/>
  <c r="H34" i="20"/>
  <c r="H28" i="20"/>
  <c r="H15" i="15"/>
  <c r="H8" i="15" s="1"/>
  <c r="H9" i="15"/>
  <c r="F35" i="18"/>
  <c r="E35" i="18"/>
  <c r="D35" i="18"/>
  <c r="C35" i="18"/>
  <c r="H35" i="18"/>
  <c r="H23" i="18"/>
  <c r="G62" i="16"/>
  <c r="F62" i="16"/>
  <c r="E62" i="16"/>
  <c r="D62" i="16"/>
  <c r="C62" i="16"/>
  <c r="H70" i="16"/>
  <c r="H73" i="16"/>
  <c r="H45" i="16"/>
  <c r="H37" i="16"/>
  <c r="H36" i="16"/>
  <c r="H9" i="16"/>
  <c r="H15" i="16" s="1"/>
  <c r="G21" i="13"/>
  <c r="G14" i="13"/>
  <c r="H26" i="13"/>
  <c r="H40" i="13"/>
  <c r="H33" i="13"/>
  <c r="H49" i="12"/>
  <c r="H45" i="12"/>
  <c r="H119" i="9"/>
  <c r="H116" i="9"/>
  <c r="H107" i="9"/>
  <c r="H98" i="9"/>
  <c r="H89" i="9"/>
  <c r="H86" i="9"/>
  <c r="H77" i="9"/>
  <c r="H68" i="9"/>
  <c r="H59" i="9"/>
  <c r="H56" i="9"/>
  <c r="H47" i="9"/>
  <c r="H38" i="9"/>
  <c r="H97" i="9"/>
  <c r="H67" i="9"/>
  <c r="H37" i="9"/>
  <c r="H29" i="9"/>
  <c r="H26" i="9"/>
  <c r="H17" i="9"/>
  <c r="H8" i="9"/>
  <c r="H22" i="2"/>
  <c r="H21" i="2"/>
  <c r="H18" i="2"/>
  <c r="H25" i="2"/>
  <c r="H62" i="9" l="1"/>
  <c r="H92" i="9"/>
  <c r="H122" i="9"/>
  <c r="H27" i="2"/>
  <c r="H28" i="2"/>
  <c r="H26" i="2"/>
  <c r="H50" i="12"/>
  <c r="H52" i="12" s="1"/>
  <c r="H24" i="2" s="1"/>
  <c r="H32" i="9"/>
  <c r="C8" i="20"/>
  <c r="D8" i="20"/>
  <c r="E8" i="20"/>
  <c r="F8" i="20"/>
  <c r="C15" i="20"/>
  <c r="D15" i="20"/>
  <c r="E15" i="20"/>
  <c r="F15" i="20"/>
  <c r="C28" i="20"/>
  <c r="D28" i="20"/>
  <c r="E28" i="20"/>
  <c r="F28" i="20"/>
  <c r="G28" i="20"/>
  <c r="C34" i="20"/>
  <c r="D34" i="20"/>
  <c r="E34" i="20"/>
  <c r="F34" i="20"/>
  <c r="G34" i="20"/>
  <c r="E9" i="15"/>
  <c r="E8" i="15" s="1"/>
  <c r="F9" i="15"/>
  <c r="F8" i="15" s="1"/>
  <c r="G9" i="15"/>
  <c r="G8" i="15" s="1"/>
  <c r="E15" i="15"/>
  <c r="F15" i="15"/>
  <c r="G15" i="15"/>
  <c r="C27" i="15"/>
  <c r="C26" i="15" s="1"/>
  <c r="C52" i="15" s="1"/>
  <c r="D27" i="15"/>
  <c r="D26" i="15" s="1"/>
  <c r="D52" i="15" s="1"/>
  <c r="C33" i="15"/>
  <c r="D33" i="15"/>
  <c r="E33" i="15"/>
  <c r="E26" i="15" s="1"/>
  <c r="F33" i="15"/>
  <c r="F26" i="15" s="1"/>
  <c r="G33" i="15"/>
  <c r="G26" i="15" s="1"/>
  <c r="E40" i="15"/>
  <c r="E39" i="15" s="1"/>
  <c r="E52" i="15" s="1"/>
  <c r="F40" i="15"/>
  <c r="F39" i="15" s="1"/>
  <c r="F52" i="15" s="1"/>
  <c r="G40" i="15"/>
  <c r="G39" i="15" s="1"/>
  <c r="E46" i="15"/>
  <c r="F46" i="15"/>
  <c r="G46" i="15"/>
  <c r="C23" i="18"/>
  <c r="D23" i="18"/>
  <c r="E23" i="18"/>
  <c r="F23" i="18"/>
  <c r="G23" i="18"/>
  <c r="G35" i="18"/>
  <c r="C9" i="16"/>
  <c r="D9" i="16"/>
  <c r="D15" i="16" s="1"/>
  <c r="E9" i="16"/>
  <c r="F9" i="16"/>
  <c r="F15" i="16" s="1"/>
  <c r="G9" i="16"/>
  <c r="C15" i="16"/>
  <c r="E15" i="16"/>
  <c r="G15" i="16"/>
  <c r="C23" i="16"/>
  <c r="D23" i="16"/>
  <c r="E23" i="16"/>
  <c r="F23" i="16"/>
  <c r="G23" i="16"/>
  <c r="C36" i="16"/>
  <c r="D36" i="16"/>
  <c r="E36" i="16"/>
  <c r="F36" i="16"/>
  <c r="G36" i="16"/>
  <c r="C37" i="16"/>
  <c r="D37" i="16"/>
  <c r="E37" i="16"/>
  <c r="F37" i="16"/>
  <c r="G37" i="16"/>
  <c r="C45" i="16"/>
  <c r="D45" i="16"/>
  <c r="E45" i="16"/>
  <c r="F45" i="16"/>
  <c r="G45" i="16"/>
  <c r="C73" i="16"/>
  <c r="D73" i="16"/>
  <c r="E73" i="16"/>
  <c r="F73" i="16"/>
  <c r="G73" i="16"/>
  <c r="C14" i="13"/>
  <c r="D14" i="13"/>
  <c r="E14" i="13"/>
  <c r="F14" i="13"/>
  <c r="C21" i="13"/>
  <c r="D21" i="13"/>
  <c r="E21" i="13"/>
  <c r="F21" i="13"/>
  <c r="E28" i="13"/>
  <c r="E33" i="13" s="1"/>
  <c r="F28" i="13"/>
  <c r="D33" i="13"/>
  <c r="F33" i="13"/>
  <c r="G33" i="13"/>
  <c r="F35" i="13"/>
  <c r="D40" i="13"/>
  <c r="E40" i="13"/>
  <c r="F40" i="13"/>
  <c r="G40" i="13"/>
  <c r="C11" i="12"/>
  <c r="D11" i="12"/>
  <c r="D12" i="12" s="1"/>
  <c r="E11" i="12"/>
  <c r="E12" i="12" s="1"/>
  <c r="F11" i="12"/>
  <c r="G11" i="12"/>
  <c r="C12" i="12"/>
  <c r="F12" i="12"/>
  <c r="G12" i="12"/>
  <c r="C20" i="12"/>
  <c r="C19" i="12" s="1"/>
  <c r="D20" i="12"/>
  <c r="E20" i="12"/>
  <c r="F20" i="12"/>
  <c r="G20" i="12"/>
  <c r="G19" i="12" s="1"/>
  <c r="C27" i="12"/>
  <c r="D27" i="12"/>
  <c r="E27" i="12"/>
  <c r="F27" i="12"/>
  <c r="G27" i="12"/>
  <c r="C31" i="12"/>
  <c r="D31" i="12"/>
  <c r="E31" i="12"/>
  <c r="F31" i="12"/>
  <c r="G31" i="12"/>
  <c r="C45" i="12"/>
  <c r="D45" i="12"/>
  <c r="E45" i="12"/>
  <c r="F45" i="12"/>
  <c r="G45" i="12"/>
  <c r="C49" i="12"/>
  <c r="D49" i="12"/>
  <c r="E49" i="12"/>
  <c r="F49" i="12"/>
  <c r="F50" i="12" s="1"/>
  <c r="G49" i="12"/>
  <c r="G50" i="12" s="1"/>
  <c r="E50" i="12"/>
  <c r="C8" i="9"/>
  <c r="D8" i="9"/>
  <c r="E8" i="9"/>
  <c r="F8" i="9"/>
  <c r="G8" i="9"/>
  <c r="C17" i="9"/>
  <c r="D17" i="9"/>
  <c r="E17" i="9"/>
  <c r="F17" i="9"/>
  <c r="G17" i="9"/>
  <c r="C26" i="9"/>
  <c r="D26" i="9"/>
  <c r="E26" i="9"/>
  <c r="F26" i="9"/>
  <c r="G26" i="9"/>
  <c r="C29" i="9"/>
  <c r="D29" i="9"/>
  <c r="E29" i="9"/>
  <c r="F29" i="9"/>
  <c r="G29" i="9"/>
  <c r="C38" i="9"/>
  <c r="D38" i="9"/>
  <c r="E38" i="9"/>
  <c r="F38" i="9"/>
  <c r="G38" i="9"/>
  <c r="C47" i="9"/>
  <c r="D47" i="9"/>
  <c r="E47" i="9"/>
  <c r="F47" i="9"/>
  <c r="G47" i="9"/>
  <c r="C56" i="9"/>
  <c r="D56" i="9"/>
  <c r="E56" i="9"/>
  <c r="F56" i="9"/>
  <c r="G56" i="9"/>
  <c r="C59" i="9"/>
  <c r="D59" i="9"/>
  <c r="E59" i="9"/>
  <c r="F59" i="9"/>
  <c r="G59" i="9"/>
  <c r="C68" i="9"/>
  <c r="D68" i="9"/>
  <c r="E68" i="9"/>
  <c r="F68" i="9"/>
  <c r="G68" i="9"/>
  <c r="C77" i="9"/>
  <c r="D77" i="9"/>
  <c r="E77" i="9"/>
  <c r="F77" i="9"/>
  <c r="G77" i="9"/>
  <c r="C86" i="9"/>
  <c r="D86" i="9"/>
  <c r="E86" i="9"/>
  <c r="F86" i="9"/>
  <c r="G86" i="9"/>
  <c r="C89" i="9"/>
  <c r="D89" i="9"/>
  <c r="E89" i="9"/>
  <c r="F89" i="9"/>
  <c r="G89" i="9"/>
  <c r="C98" i="9"/>
  <c r="D98" i="9"/>
  <c r="E98" i="9"/>
  <c r="F98" i="9"/>
  <c r="G98" i="9"/>
  <c r="C107" i="9"/>
  <c r="D107" i="9"/>
  <c r="E107" i="9"/>
  <c r="F107" i="9"/>
  <c r="G107" i="9"/>
  <c r="C116" i="9"/>
  <c r="D116" i="9"/>
  <c r="E116" i="9"/>
  <c r="F116" i="9"/>
  <c r="G116" i="9"/>
  <c r="C119" i="9"/>
  <c r="D119" i="9"/>
  <c r="E119" i="9"/>
  <c r="F119" i="9"/>
  <c r="G119" i="9"/>
  <c r="H8" i="11"/>
  <c r="C10" i="11"/>
  <c r="D10" i="11"/>
  <c r="E10" i="11"/>
  <c r="F10" i="11"/>
  <c r="G10" i="11"/>
  <c r="H11" i="11"/>
  <c r="H12" i="11"/>
  <c r="H13" i="11"/>
  <c r="C14" i="11"/>
  <c r="D14" i="11"/>
  <c r="E14" i="11"/>
  <c r="F14" i="11"/>
  <c r="G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C27" i="11"/>
  <c r="D27" i="11"/>
  <c r="E27" i="11"/>
  <c r="F27" i="11"/>
  <c r="G27" i="11"/>
  <c r="H28" i="11"/>
  <c r="H29" i="11"/>
  <c r="H30" i="11"/>
  <c r="H31" i="11"/>
  <c r="H32" i="11"/>
  <c r="H33" i="11"/>
  <c r="H34" i="11"/>
  <c r="H35" i="11"/>
  <c r="H43" i="11"/>
  <c r="H72" i="11" s="1"/>
  <c r="H44" i="11"/>
  <c r="H73" i="11" s="1"/>
  <c r="H45" i="11"/>
  <c r="H75" i="11" s="1"/>
  <c r="H46" i="11"/>
  <c r="H47" i="11"/>
  <c r="H48" i="11"/>
  <c r="H49" i="11"/>
  <c r="H51" i="11"/>
  <c r="H52" i="11"/>
  <c r="H53" i="11"/>
  <c r="H54" i="11"/>
  <c r="H55" i="11"/>
  <c r="H56" i="11"/>
  <c r="H57" i="11"/>
  <c r="H58" i="11"/>
  <c r="H59" i="11"/>
  <c r="H61" i="11"/>
  <c r="H62" i="11"/>
  <c r="H63" i="11"/>
  <c r="H64" i="11"/>
  <c r="C65" i="11"/>
  <c r="D65" i="11"/>
  <c r="E65" i="11"/>
  <c r="F65" i="11"/>
  <c r="G65" i="11"/>
  <c r="C88" i="11"/>
  <c r="D88" i="11"/>
  <c r="E88" i="11"/>
  <c r="F88" i="11"/>
  <c r="C18" i="2"/>
  <c r="D18" i="2"/>
  <c r="E18" i="2"/>
  <c r="F18" i="2"/>
  <c r="G18" i="2"/>
  <c r="C21" i="2"/>
  <c r="D21" i="2"/>
  <c r="E21" i="2"/>
  <c r="F21" i="2"/>
  <c r="G21" i="2"/>
  <c r="C22" i="2"/>
  <c r="D22" i="2"/>
  <c r="E22" i="2"/>
  <c r="F22" i="2"/>
  <c r="G22" i="2"/>
  <c r="C22" i="20" l="1"/>
  <c r="F22" i="20"/>
  <c r="E22" i="20"/>
  <c r="D22" i="20"/>
  <c r="H14" i="11"/>
  <c r="H10" i="11"/>
  <c r="C32" i="9"/>
  <c r="C13" i="2" s="1"/>
  <c r="D92" i="9"/>
  <c r="D15" i="2" s="1"/>
  <c r="D122" i="9"/>
  <c r="D16" i="2" s="1"/>
  <c r="C62" i="9"/>
  <c r="C14" i="2" s="1"/>
  <c r="C25" i="2" s="1"/>
  <c r="D32" i="9"/>
  <c r="D13" i="2" s="1"/>
  <c r="E92" i="9"/>
  <c r="E15" i="2" s="1"/>
  <c r="G122" i="9"/>
  <c r="G16" i="2" s="1"/>
  <c r="D62" i="9"/>
  <c r="D14" i="2" s="1"/>
  <c r="D25" i="2" s="1"/>
  <c r="F62" i="9"/>
  <c r="F14" i="2" s="1"/>
  <c r="F25" i="2" s="1"/>
  <c r="G62" i="9"/>
  <c r="G14" i="2" s="1"/>
  <c r="G25" i="2" s="1"/>
  <c r="C122" i="9"/>
  <c r="C16" i="2" s="1"/>
  <c r="F32" i="9"/>
  <c r="F13" i="2" s="1"/>
  <c r="G32" i="9"/>
  <c r="G13" i="2" s="1"/>
  <c r="E62" i="9"/>
  <c r="E14" i="2" s="1"/>
  <c r="E25" i="2" s="1"/>
  <c r="E122" i="9"/>
  <c r="E16" i="2" s="1"/>
  <c r="F92" i="9"/>
  <c r="F15" i="2" s="1"/>
  <c r="G92" i="9"/>
  <c r="G15" i="2" s="1"/>
  <c r="C92" i="9"/>
  <c r="C15" i="2" s="1"/>
  <c r="F122" i="9"/>
  <c r="F16" i="2" s="1"/>
  <c r="E32" i="9"/>
  <c r="E13" i="2" s="1"/>
  <c r="E19" i="12"/>
  <c r="F19" i="12"/>
  <c r="D19" i="12"/>
  <c r="H78" i="11"/>
  <c r="H65" i="11"/>
  <c r="H81" i="11"/>
  <c r="H77" i="11"/>
  <c r="H80" i="11"/>
  <c r="H76" i="11"/>
  <c r="H79" i="11"/>
  <c r="H19" i="2"/>
  <c r="H20" i="2"/>
  <c r="H27" i="11"/>
  <c r="G9" i="11"/>
  <c r="C9" i="11"/>
  <c r="F9" i="11"/>
  <c r="E9" i="11"/>
  <c r="D9" i="11"/>
  <c r="G52" i="15"/>
  <c r="H9" i="11" l="1"/>
  <c r="H88" i="11"/>
  <c r="D27" i="2"/>
  <c r="F28" i="2"/>
  <c r="G28" i="2"/>
  <c r="F26" i="2"/>
  <c r="E28" i="2"/>
  <c r="C27" i="2"/>
  <c r="E26" i="2"/>
  <c r="G26" i="2"/>
  <c r="D26" i="2"/>
  <c r="C26" i="2"/>
  <c r="C28" i="2"/>
  <c r="F27" i="2"/>
  <c r="D28" i="2"/>
  <c r="E27" i="2"/>
  <c r="G27" i="2"/>
</calcChain>
</file>

<file path=xl/sharedStrings.xml><?xml version="1.0" encoding="utf-8"?>
<sst xmlns="http://schemas.openxmlformats.org/spreadsheetml/2006/main" count="599" uniqueCount="274">
  <si>
    <t>Full núm.</t>
  </si>
  <si>
    <t>Taula</t>
  </si>
  <si>
    <t>Període</t>
  </si>
  <si>
    <t>Catalunya</t>
  </si>
  <si>
    <t>Departament de Justícia</t>
  </si>
  <si>
    <t>-</t>
  </si>
  <si>
    <t>Secretaria de Relacions amb l'Administració de Justícia</t>
  </si>
  <si>
    <t>Ambit</t>
  </si>
  <si>
    <t>Jutjats de pau</t>
  </si>
  <si>
    <t>Indicadors principals de l'activitat judicial a Catalunya</t>
  </si>
  <si>
    <t>2010</t>
  </si>
  <si>
    <t>2011</t>
  </si>
  <si>
    <t>2012</t>
  </si>
  <si>
    <t>2013</t>
  </si>
  <si>
    <t>Dades bàsiques</t>
  </si>
  <si>
    <t>Població (padró Idescat)</t>
  </si>
  <si>
    <t>Població dels municipis amb jutjat de pau</t>
  </si>
  <si>
    <t>Nombre d'òrgans judicials (1)</t>
  </si>
  <si>
    <t>Nombre de jutjats de pau</t>
  </si>
  <si>
    <t>Nombre d'agrupacions de jutjats de pau en funcionament</t>
  </si>
  <si>
    <t>Assumptes en tramitació a l'inici d'any</t>
  </si>
  <si>
    <t>Assumptes ingressats durant l'any</t>
  </si>
  <si>
    <t>Assumptes resolts durant l'any</t>
  </si>
  <si>
    <t>Assumptes en tramitació a final d'any o pendents</t>
  </si>
  <si>
    <t>Indicadors bàsics de justícia</t>
  </si>
  <si>
    <t>Habitants per òrgan judicial</t>
  </si>
  <si>
    <t>Habitants per jutjat de pau</t>
  </si>
  <si>
    <t>Percentatge de població en municipis amb jutjat de pau</t>
  </si>
  <si>
    <t>Taxa de pendència</t>
  </si>
  <si>
    <t>Taxa de resolució</t>
  </si>
  <si>
    <t>Taxa de congestió</t>
  </si>
  <si>
    <t>(1) El CGPJ només comptabilitza els 607 òrgans que generen estadístiques judicials.</t>
  </si>
  <si>
    <t>Òrgans i plantilla judicial</t>
  </si>
  <si>
    <t>Barcelona</t>
  </si>
  <si>
    <t>Girona</t>
  </si>
  <si>
    <t>Lleida</t>
  </si>
  <si>
    <t>Tarragona</t>
  </si>
  <si>
    <t>Terres de l'Ebre</t>
  </si>
  <si>
    <t>Total</t>
  </si>
  <si>
    <t>Partits judicials</t>
  </si>
  <si>
    <t>Òrgans judicials</t>
  </si>
  <si>
    <t>Òrgans judicials col·legiats</t>
  </si>
  <si>
    <t>Tribunal Superior de Justícia de Catalunya</t>
  </si>
  <si>
    <t>Secció Penal de l'Audiència Provincial</t>
  </si>
  <si>
    <t>Secció Civil de l'Audiència Provincial</t>
  </si>
  <si>
    <t>Òrgans judicials unipersonals</t>
  </si>
  <si>
    <t>Instrucció</t>
  </si>
  <si>
    <t>1a Instància</t>
  </si>
  <si>
    <t>1a Instància i instrucció</t>
  </si>
  <si>
    <t>Penal</t>
  </si>
  <si>
    <t>Social</t>
  </si>
  <si>
    <t>Contenciós administratiu</t>
  </si>
  <si>
    <t>Violència sobre la dona</t>
  </si>
  <si>
    <t>Mercantil</t>
  </si>
  <si>
    <t>Menors</t>
  </si>
  <si>
    <t>Vigilància penitenciària</t>
  </si>
  <si>
    <t>Jutjat Degà</t>
  </si>
  <si>
    <t>Registre Civil Exclusiu</t>
  </si>
  <si>
    <t>Fiscalia</t>
  </si>
  <si>
    <t>Fiscalia de la CA de Catalunya</t>
  </si>
  <si>
    <t>Fiscalia provincial</t>
  </si>
  <si>
    <t>Fiscalia d'àrea</t>
  </si>
  <si>
    <t>Seccions territorials</t>
  </si>
  <si>
    <t>Jutjats agrupats en funcionament</t>
  </si>
  <si>
    <t>Agrupacions de secretaries de jutjats agrupats en funcionament</t>
  </si>
  <si>
    <t>Plantilla adscrita als Jutjats i Tribunals de Catalunya</t>
  </si>
  <si>
    <t xml:space="preserve">Magistrats </t>
  </si>
  <si>
    <t>Jutges</t>
  </si>
  <si>
    <t>Gestió processal</t>
  </si>
  <si>
    <t xml:space="preserve">Tramitació proc. i adm.                    </t>
  </si>
  <si>
    <t xml:space="preserve">Auxili judicial                      </t>
  </si>
  <si>
    <t xml:space="preserve">Metges forenses                 </t>
  </si>
  <si>
    <t>Plantilla adscrita a la Fiscalia de Catalunya</t>
  </si>
  <si>
    <t>Fiscal superior</t>
  </si>
  <si>
    <t>Fiscal en cap</t>
  </si>
  <si>
    <t>Tinent fiscal</t>
  </si>
  <si>
    <t>Fiscal cap d'àrea</t>
  </si>
  <si>
    <t>Fiscals</t>
  </si>
  <si>
    <t>Advocats fiscals</t>
  </si>
  <si>
    <t>Tramitació processal i adm.</t>
  </si>
  <si>
    <t>Auxili judicial</t>
  </si>
  <si>
    <t>Plantilla adscrita als Jutjats de Pau i Agrupacions</t>
  </si>
  <si>
    <t>Secretaris pau</t>
  </si>
  <si>
    <t>Total personal administració de justícia</t>
  </si>
  <si>
    <t>Evolució plantilla orgànica de l'Administració de Justícia a Catalunya</t>
  </si>
  <si>
    <t>Personal del poder judicial</t>
  </si>
  <si>
    <t xml:space="preserve">Jutges                          </t>
  </si>
  <si>
    <t>Personal de l'administració estatal</t>
  </si>
  <si>
    <t xml:space="preserve">Fiscals                   </t>
  </si>
  <si>
    <t xml:space="preserve">Advocats fiscals        </t>
  </si>
  <si>
    <t>Personal de l'administració catalana</t>
  </si>
  <si>
    <t xml:space="preserve">Secretaris de pau                </t>
  </si>
  <si>
    <t>Jurisdicció civil</t>
  </si>
  <si>
    <t>Jutjats de primera instància</t>
  </si>
  <si>
    <t>Jutjats mercantils</t>
  </si>
  <si>
    <t>Jutjats de violència sobre la dona</t>
  </si>
  <si>
    <t>Jutjats de família</t>
  </si>
  <si>
    <t>Jutjats de primera instància i instrucció</t>
  </si>
  <si>
    <t>Jutjats de menors</t>
  </si>
  <si>
    <t>Jurisdicció penal</t>
  </si>
  <si>
    <t>Jutjts d'instrucció</t>
  </si>
  <si>
    <t>Jutjats de violència contra la dona</t>
  </si>
  <si>
    <t>Jutjats de vigilància penitenciària</t>
  </si>
  <si>
    <t>Jutjats penals</t>
  </si>
  <si>
    <t>Jurisdicció contenciosa administrativa</t>
  </si>
  <si>
    <t>Jutjats contenciosos administratius</t>
  </si>
  <si>
    <t>Jurisdicció social</t>
  </si>
  <si>
    <t>Jutjats socials</t>
  </si>
  <si>
    <t>Assumptes judicials en tramitació a l'inici d'any</t>
  </si>
  <si>
    <t>Assumptes judicials ingressats durant l'any</t>
  </si>
  <si>
    <t>Assumptes judicials resolts durant l'any</t>
  </si>
  <si>
    <t>Assumptes judicials en tramitació a final d'any (pendents)</t>
  </si>
  <si>
    <t>Total assumptes judicials en tramitació a l'inici d'any</t>
  </si>
  <si>
    <t>Total assumptes judicials ingressats durant l'any</t>
  </si>
  <si>
    <t>Total assumptes judicials resolts durant l'any</t>
  </si>
  <si>
    <t>Total assumptes judicials en tramitació a final d'any</t>
  </si>
  <si>
    <t>Assumptes pendents inici d'any</t>
  </si>
  <si>
    <t>Assumptes entrats</t>
  </si>
  <si>
    <t>Assumptes resolts</t>
  </si>
  <si>
    <t>Assumptes pendents final d'any</t>
  </si>
  <si>
    <t>Assumptes gestionats*</t>
  </si>
  <si>
    <t>(*) suma dels assumptes resolts i els pendents l'últim dia de l'any</t>
  </si>
  <si>
    <t>Actuacions d'advocats</t>
  </si>
  <si>
    <t>Actuacions procedimentals-assumptes d'ofici</t>
  </si>
  <si>
    <t>Àmbit penal</t>
  </si>
  <si>
    <t>Àmbit civil</t>
  </si>
  <si>
    <t>Àmbit contenciós administratiu</t>
  </si>
  <si>
    <t>Àmbit social</t>
  </si>
  <si>
    <t>Recurs de cassació</t>
  </si>
  <si>
    <t>Normes generals</t>
  </si>
  <si>
    <t>Actuacions d'assistències al detingut</t>
  </si>
  <si>
    <t>Assistència al detingut</t>
  </si>
  <si>
    <t>Servei de guàrdia assistència (fins a 5)</t>
  </si>
  <si>
    <t>Servei de guàrdia assistència (més de 5)</t>
  </si>
  <si>
    <t>Actuacions de procuradors</t>
  </si>
  <si>
    <t>Serveis d'orientació jurídica</t>
  </si>
  <si>
    <t>Advocats</t>
  </si>
  <si>
    <t>Actuacions procediments</t>
  </si>
  <si>
    <t>Assistències al detingut</t>
  </si>
  <si>
    <t>Despeses gestió</t>
  </si>
  <si>
    <t>Total advocats</t>
  </si>
  <si>
    <t>Procuradors</t>
  </si>
  <si>
    <t>Gestió</t>
  </si>
  <si>
    <t>Total procuradors</t>
  </si>
  <si>
    <t>Total despesa</t>
  </si>
  <si>
    <t>Assistència jurídica gratuïta</t>
  </si>
  <si>
    <t>Assumptes gestionats per les comissions d’AJG</t>
  </si>
  <si>
    <t>Assistència jurídica gratuïta (AJG)</t>
  </si>
  <si>
    <t>Actuacions derivades del servei d’AJG</t>
  </si>
  <si>
    <t>Despesa en actuacions del servei d’AJG</t>
  </si>
  <si>
    <t>(milions euros)</t>
  </si>
  <si>
    <t>Assumptes penals</t>
  </si>
  <si>
    <t>Total assumptes penals</t>
  </si>
  <si>
    <t>Assumptes civils</t>
  </si>
  <si>
    <t>Total assumptes civils</t>
  </si>
  <si>
    <t>Subvencions atorgades a ajuntaments amb jutjat de pau</t>
  </si>
  <si>
    <t>Import màxim de les subvencions</t>
  </si>
  <si>
    <t>Total import màxim</t>
  </si>
  <si>
    <t>Import rebut de les subvencions</t>
  </si>
  <si>
    <t>Total import rebut</t>
  </si>
  <si>
    <t>Activitat processal en els jutjats de pau</t>
  </si>
  <si>
    <t>Activitat registral</t>
  </si>
  <si>
    <t xml:space="preserve">Activitat registral </t>
  </si>
  <si>
    <t>Activitat als jutjats de pau</t>
  </si>
  <si>
    <t>Registre no informatitzat</t>
  </si>
  <si>
    <t>Tramitació telelmàtica (Inforeg)</t>
  </si>
  <si>
    <t>Total activitat registral als jutjats de pau</t>
  </si>
  <si>
    <t>Inscripcions manuals</t>
  </si>
  <si>
    <t>Certificacions manuals</t>
  </si>
  <si>
    <t>Inscripcions informatitzades</t>
  </si>
  <si>
    <t>Certificacions informatitzades</t>
  </si>
  <si>
    <t>Activitat als jutjats de primera instància</t>
  </si>
  <si>
    <t>Serveis de suport a l'activitat judicial</t>
  </si>
  <si>
    <t>Serveis de peritatge</t>
  </si>
  <si>
    <t>Resta de peritatges</t>
  </si>
  <si>
    <t>Barcelona comarques</t>
  </si>
  <si>
    <t>Barcelona ciutat</t>
  </si>
  <si>
    <t xml:space="preserve">Lleida </t>
  </si>
  <si>
    <t>Nombre de peritatges</t>
  </si>
  <si>
    <t>Béns mobles (de 40 a 65€)</t>
  </si>
  <si>
    <t>Béns immobles (de 70 a 100€)</t>
  </si>
  <si>
    <t>En execució social (de 110 a 150€)</t>
  </si>
  <si>
    <t>Total peritatges realitzats</t>
  </si>
  <si>
    <t>Peritages de personal propi</t>
  </si>
  <si>
    <t>Peritages de personal extern</t>
  </si>
  <si>
    <t>Total despesa en peritatges</t>
  </si>
  <si>
    <t>Despesa en peritatges de capítol 2</t>
  </si>
  <si>
    <t>Serveis de traducció i interpretació</t>
  </si>
  <si>
    <t>Nombre de traduccions i interpretacions</t>
  </si>
  <si>
    <t>Total traduccions i interpretacions realitzades</t>
  </si>
  <si>
    <t>Nombre de traduccions</t>
  </si>
  <si>
    <t>en català</t>
  </si>
  <si>
    <t>en francès</t>
  </si>
  <si>
    <t>en anglès</t>
  </si>
  <si>
    <t>en alemany</t>
  </si>
  <si>
    <t>en italià</t>
  </si>
  <si>
    <t>en la resta d'idiomes</t>
  </si>
  <si>
    <t>Nombre d'interpretacions</t>
  </si>
  <si>
    <t>Nombre d'interpretacions en idiomes de signes</t>
  </si>
  <si>
    <t>Nombre d'idiomes traduïts</t>
  </si>
  <si>
    <t>Nombre d'idiomes interpretats</t>
  </si>
  <si>
    <t>en àrab</t>
  </si>
  <si>
    <t>en romanès</t>
  </si>
  <si>
    <t>en urdú</t>
  </si>
  <si>
    <t>Despesa en traduccions i interpretacions de capítol 2</t>
  </si>
  <si>
    <t>Total despesa en traduccions i interpretacions</t>
  </si>
  <si>
    <t>Serveis centrals</t>
  </si>
  <si>
    <t>Despesa en interpretacions</t>
  </si>
  <si>
    <t>Despesa en traduccions</t>
  </si>
  <si>
    <t>Despesa en idioma de signes</t>
  </si>
  <si>
    <t>Serveis dels Equips d'Assessorament Tècnic en l'Àmbit de la Família</t>
  </si>
  <si>
    <t>Nombre de gestions</t>
  </si>
  <si>
    <t>Peticions rebudes</t>
  </si>
  <si>
    <t>Tramitacions resoltes</t>
  </si>
  <si>
    <t>Resolució per informe</t>
  </si>
  <si>
    <t>Resolució per altres motius</t>
  </si>
  <si>
    <t>Oficines d'atenció al ciutadà</t>
  </si>
  <si>
    <t>Consultes ateses des de les OAC</t>
  </si>
  <si>
    <t>Segons gerència o servei territorial</t>
  </si>
  <si>
    <t>Segons tipologia d'atenció</t>
  </si>
  <si>
    <t>Acollida i direccionament</t>
  </si>
  <si>
    <t>Repartiment d’assumptes</t>
  </si>
  <si>
    <t>Estat de tramitació dels expedients, assenyalaments i citacions</t>
  </si>
  <si>
    <t>Ubicació òrgans judicials i altres</t>
  </si>
  <si>
    <t>Localització de professionals</t>
  </si>
  <si>
    <t>Informació genèrica sobre procediments</t>
  </si>
  <si>
    <t>Aclariments sobre documents</t>
  </si>
  <si>
    <t>Registre d’escrits</t>
  </si>
  <si>
    <t>Total consultes ateses</t>
  </si>
  <si>
    <t>Nombre d'oficines OAC</t>
  </si>
  <si>
    <t>Ús del català en l'Administració de Justícia</t>
  </si>
  <si>
    <t>Barcelona-ciutat</t>
  </si>
  <si>
    <t>Barcelona-comarques</t>
  </si>
  <si>
    <t>Sentències en català</t>
  </si>
  <si>
    <t>Sentències en castellà</t>
  </si>
  <si>
    <t>Cursos de català per al personal de l'administració de justícia</t>
  </si>
  <si>
    <t>Nombre de cursos presencials</t>
  </si>
  <si>
    <t>Nivell A1</t>
  </si>
  <si>
    <t>Nivell A2</t>
  </si>
  <si>
    <t>Nivell B</t>
  </si>
  <si>
    <t>Nivell C</t>
  </si>
  <si>
    <t>Nivell J</t>
  </si>
  <si>
    <t>Nombre total d'inscrits (*)</t>
  </si>
  <si>
    <t>(*) Presencials i no presencials</t>
  </si>
  <si>
    <t>Personal Administració de justícia</t>
  </si>
  <si>
    <t>Professionals (advocats, procuradors, notaris i registradors)</t>
  </si>
  <si>
    <t>Activitat judicial</t>
  </si>
  <si>
    <t>Pressupost inicial. Programa 211 (milions d'euros)</t>
  </si>
  <si>
    <t>justicia.gencat.cat/ca/departament/Estadistiques</t>
  </si>
  <si>
    <t>Taxa de litigiositat per 1.000 habitants</t>
  </si>
  <si>
    <t>Jutges per 100.000 habitants</t>
  </si>
  <si>
    <t>Habitants per jutge</t>
  </si>
  <si>
    <t>2010 - 2015</t>
  </si>
  <si>
    <t>Planta judicial de Catalunya l'any 2015</t>
  </si>
  <si>
    <t>Jutjats agrupats</t>
  </si>
  <si>
    <t>Agrupacions de secretaries de jutjats agrupats</t>
  </si>
  <si>
    <t>Plantilla orgànica de l'Administració de Justícia a Catalunya l'any 2015</t>
  </si>
  <si>
    <t>Prov. 2015</t>
  </si>
  <si>
    <t>Despesa en justícia gratuïta per habitant</t>
  </si>
  <si>
    <t>(euros)</t>
  </si>
  <si>
    <t>n.d.</t>
  </si>
  <si>
    <t>Audiències Provincials. Seccions civils</t>
  </si>
  <si>
    <t>Audiències Provincials. Seccions penals</t>
  </si>
  <si>
    <t>Tribunal Superior de Justícia. Sala civil i penal</t>
  </si>
  <si>
    <t>Tribunal Superior de Justícia. Sala contenciosa administrativa</t>
  </si>
  <si>
    <t>Tribunal Superior de Justícia. Sala social</t>
  </si>
  <si>
    <t>Pressupost executat. Programa 211 (milions d'euros)</t>
  </si>
  <si>
    <t>Despesa executada per habitant (euros)</t>
  </si>
  <si>
    <t>Despesa en justícia gratuïta per habitant (euros)</t>
  </si>
  <si>
    <t>Provisional
2015</t>
  </si>
  <si>
    <t>Idioma de les sentències segons gerències</t>
  </si>
  <si>
    <t>Total de sentències judicials</t>
  </si>
  <si>
    <t>Previsió octubre 2016</t>
  </si>
  <si>
    <t>Lletrats de l'Administració de Justícia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</si>
</sst>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#,##0\ &quot;€&quot;"/>
    <numFmt numFmtId="166" formatCode="#,##0.00,,"/>
    <numFmt numFmtId="167" formatCode="0.0"/>
    <numFmt numFmtId="168" formatCode="#,##0.0"/>
    <numFmt numFmtId="169" formatCode="#,##0.00\ &quot;€&quot;"/>
  </numFmts>
  <fonts count="16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2"/>
      <name val="Arial"/>
    </font>
    <font>
      <sz val="10"/>
      <name val="Courier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6" fillId="0" borderId="0"/>
    <xf numFmtId="9" fontId="11" fillId="0" borderId="0" applyFont="0" applyFill="0" applyBorder="0" applyAlignment="0" applyProtection="0"/>
    <xf numFmtId="0" fontId="14" fillId="0" borderId="0"/>
    <xf numFmtId="0" fontId="15" fillId="0" borderId="0"/>
  </cellStyleXfs>
  <cellXfs count="251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" fontId="9" fillId="0" borderId="1" xfId="0" applyNumberFormat="1" applyFont="1" applyFill="1" applyBorder="1"/>
    <xf numFmtId="0" fontId="10" fillId="0" borderId="2" xfId="0" applyFont="1" applyBorder="1" applyAlignment="1">
      <alignment horizontal="left" indent="1"/>
    </xf>
    <xf numFmtId="0" fontId="10" fillId="0" borderId="3" xfId="0" applyFont="1" applyBorder="1" applyAlignment="1">
      <alignment horizontal="left" indent="1"/>
    </xf>
    <xf numFmtId="0" fontId="10" fillId="0" borderId="4" xfId="0" applyFont="1" applyBorder="1" applyAlignment="1">
      <alignment horizontal="left" inden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0" fillId="0" borderId="5" xfId="0" applyBorder="1"/>
    <xf numFmtId="0" fontId="8" fillId="0" borderId="0" xfId="0" applyFont="1" applyFill="1"/>
    <xf numFmtId="0" fontId="0" fillId="0" borderId="0" xfId="0" applyFill="1"/>
    <xf numFmtId="0" fontId="0" fillId="0" borderId="0" xfId="0" applyBorder="1"/>
    <xf numFmtId="0" fontId="9" fillId="0" borderId="5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 applyAlignment="1">
      <alignment horizontal="right"/>
    </xf>
    <xf numFmtId="3" fontId="0" fillId="0" borderId="3" xfId="0" applyNumberFormat="1" applyBorder="1"/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3" fontId="0" fillId="0" borderId="4" xfId="0" applyNumberFormat="1" applyBorder="1"/>
    <xf numFmtId="0" fontId="0" fillId="0" borderId="6" xfId="0" applyBorder="1"/>
    <xf numFmtId="164" fontId="0" fillId="0" borderId="3" xfId="4" applyNumberFormat="1" applyFont="1" applyFill="1" applyBorder="1"/>
    <xf numFmtId="2" fontId="0" fillId="0" borderId="3" xfId="0" applyNumberFormat="1" applyBorder="1"/>
    <xf numFmtId="2" fontId="0" fillId="0" borderId="4" xfId="0" applyNumberFormat="1" applyBorder="1"/>
    <xf numFmtId="0" fontId="8" fillId="0" borderId="0" xfId="2" applyFont="1" applyFill="1" applyAlignment="1"/>
    <xf numFmtId="0" fontId="12" fillId="0" borderId="0" xfId="2" applyFont="1"/>
    <xf numFmtId="0" fontId="10" fillId="0" borderId="0" xfId="2"/>
    <xf numFmtId="0" fontId="10" fillId="0" borderId="5" xfId="2" applyBorder="1" applyAlignment="1"/>
    <xf numFmtId="0" fontId="9" fillId="0" borderId="5" xfId="2" applyFont="1" applyFill="1" applyBorder="1" applyAlignment="1" applyProtection="1">
      <alignment horizontal="right" wrapText="1"/>
    </xf>
    <xf numFmtId="0" fontId="9" fillId="0" borderId="1" xfId="2" applyFont="1" applyBorder="1"/>
    <xf numFmtId="0" fontId="9" fillId="0" borderId="2" xfId="2" applyFont="1" applyBorder="1"/>
    <xf numFmtId="0" fontId="10" fillId="0" borderId="2" xfId="2" applyBorder="1" applyAlignment="1">
      <alignment horizontal="left" indent="1"/>
    </xf>
    <xf numFmtId="0" fontId="10" fillId="0" borderId="2" xfId="2" applyBorder="1"/>
    <xf numFmtId="0" fontId="10" fillId="0" borderId="3" xfId="2" applyBorder="1"/>
    <xf numFmtId="0" fontId="10" fillId="0" borderId="3" xfId="2" applyFont="1" applyBorder="1" applyAlignment="1">
      <alignment horizontal="left" indent="1"/>
    </xf>
    <xf numFmtId="0" fontId="10" fillId="0" borderId="4" xfId="2" applyBorder="1" applyAlignment="1">
      <alignment horizontal="left" indent="1"/>
    </xf>
    <xf numFmtId="0" fontId="10" fillId="0" borderId="4" xfId="2" applyBorder="1"/>
    <xf numFmtId="0" fontId="9" fillId="0" borderId="6" xfId="2" applyFont="1" applyBorder="1"/>
    <xf numFmtId="0" fontId="10" fillId="0" borderId="3" xfId="2" applyBorder="1" applyAlignment="1">
      <alignment horizontal="left" indent="1"/>
    </xf>
    <xf numFmtId="0" fontId="10" fillId="0" borderId="7" xfId="2" applyBorder="1" applyAlignment="1">
      <alignment horizontal="left" indent="1"/>
    </xf>
    <xf numFmtId="0" fontId="10" fillId="0" borderId="7" xfId="2" applyBorder="1"/>
    <xf numFmtId="0" fontId="10" fillId="0" borderId="4" xfId="2" applyFont="1" applyBorder="1"/>
    <xf numFmtId="0" fontId="10" fillId="0" borderId="2" xfId="2" applyFont="1" applyBorder="1" applyAlignment="1">
      <alignment horizontal="left" indent="1"/>
    </xf>
    <xf numFmtId="0" fontId="10" fillId="0" borderId="2" xfId="2" applyFont="1" applyBorder="1"/>
    <xf numFmtId="0" fontId="10" fillId="0" borderId="3" xfId="2" applyFont="1" applyBorder="1"/>
    <xf numFmtId="0" fontId="10" fillId="0" borderId="3" xfId="2" applyFont="1" applyFill="1" applyBorder="1" applyAlignment="1">
      <alignment horizontal="left" indent="1"/>
    </xf>
    <xf numFmtId="0" fontId="10" fillId="0" borderId="3" xfId="2" applyFont="1" applyFill="1" applyBorder="1"/>
    <xf numFmtId="0" fontId="10" fillId="0" borderId="4" xfId="2" applyFont="1" applyFill="1" applyBorder="1" applyAlignment="1">
      <alignment horizontal="left" indent="1"/>
    </xf>
    <xf numFmtId="0" fontId="10" fillId="0" borderId="4" xfId="2" applyFont="1" applyFill="1" applyBorder="1"/>
    <xf numFmtId="0" fontId="10" fillId="0" borderId="0" xfId="2" applyFont="1" applyFill="1" applyBorder="1" applyAlignment="1">
      <alignment horizontal="left" indent="1"/>
    </xf>
    <xf numFmtId="0" fontId="10" fillId="0" borderId="0" xfId="2" applyFill="1" applyBorder="1"/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left"/>
    </xf>
    <xf numFmtId="0" fontId="10" fillId="0" borderId="0" xfId="3" applyFont="1"/>
    <xf numFmtId="0" fontId="9" fillId="0" borderId="0" xfId="3" applyFont="1"/>
    <xf numFmtId="0" fontId="9" fillId="0" borderId="0" xfId="3" applyFont="1" applyBorder="1"/>
    <xf numFmtId="0" fontId="9" fillId="0" borderId="8" xfId="3" applyFont="1" applyBorder="1"/>
    <xf numFmtId="3" fontId="9" fillId="0" borderId="8" xfId="3" applyNumberFormat="1" applyFont="1" applyBorder="1" applyAlignment="1">
      <alignment horizontal="right"/>
    </xf>
    <xf numFmtId="0" fontId="10" fillId="0" borderId="9" xfId="3" applyFont="1" applyBorder="1" applyAlignment="1">
      <alignment horizontal="left" indent="1"/>
    </xf>
    <xf numFmtId="3" fontId="10" fillId="0" borderId="10" xfId="3" applyNumberFormat="1" applyFont="1" applyBorder="1" applyAlignment="1">
      <alignment horizontal="right"/>
    </xf>
    <xf numFmtId="0" fontId="10" fillId="0" borderId="11" xfId="3" applyFont="1" applyBorder="1" applyAlignment="1">
      <alignment horizontal="left" indent="1"/>
    </xf>
    <xf numFmtId="3" fontId="10" fillId="0" borderId="11" xfId="3" applyNumberFormat="1" applyFont="1" applyBorder="1" applyAlignment="1">
      <alignment horizontal="right"/>
    </xf>
    <xf numFmtId="0" fontId="10" fillId="0" borderId="10" xfId="3" applyFont="1" applyBorder="1" applyAlignment="1">
      <alignment horizontal="left" indent="1"/>
    </xf>
    <xf numFmtId="0" fontId="10" fillId="0" borderId="12" xfId="3" applyFont="1" applyBorder="1" applyAlignment="1">
      <alignment horizontal="left" indent="1"/>
    </xf>
    <xf numFmtId="3" fontId="10" fillId="0" borderId="12" xfId="3" applyNumberFormat="1" applyFont="1" applyBorder="1" applyAlignment="1">
      <alignment horizontal="right"/>
    </xf>
    <xf numFmtId="0" fontId="9" fillId="0" borderId="13" xfId="3" applyFont="1" applyBorder="1"/>
    <xf numFmtId="3" fontId="9" fillId="0" borderId="13" xfId="3" applyNumberFormat="1" applyFont="1" applyBorder="1" applyAlignment="1">
      <alignment horizontal="right"/>
    </xf>
    <xf numFmtId="0" fontId="9" fillId="0" borderId="14" xfId="3" applyFont="1" applyBorder="1"/>
    <xf numFmtId="0" fontId="9" fillId="0" borderId="14" xfId="3" applyFont="1" applyBorder="1" applyAlignment="1">
      <alignment horizontal="right"/>
    </xf>
    <xf numFmtId="0" fontId="9" fillId="0" borderId="0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3" fontId="10" fillId="0" borderId="9" xfId="3" applyNumberFormat="1" applyFont="1" applyBorder="1" applyAlignment="1">
      <alignment horizontal="right"/>
    </xf>
    <xf numFmtId="0" fontId="10" fillId="0" borderId="0" xfId="0" applyFont="1"/>
    <xf numFmtId="0" fontId="9" fillId="0" borderId="5" xfId="0" applyFont="1" applyFill="1" applyBorder="1"/>
    <xf numFmtId="0" fontId="9" fillId="0" borderId="5" xfId="0" applyFont="1" applyFill="1" applyBorder="1" applyAlignment="1">
      <alignment horizontal="right"/>
    </xf>
    <xf numFmtId="0" fontId="9" fillId="0" borderId="0" xfId="0" applyFont="1" applyFill="1"/>
    <xf numFmtId="3" fontId="9" fillId="0" borderId="0" xfId="0" applyNumberFormat="1" applyFont="1" applyFill="1"/>
    <xf numFmtId="0" fontId="10" fillId="0" borderId="3" xfId="0" applyFont="1" applyFill="1" applyBorder="1" applyAlignment="1">
      <alignment horizontal="left" indent="1"/>
    </xf>
    <xf numFmtId="3" fontId="10" fillId="0" borderId="3" xfId="0" applyNumberFormat="1" applyFont="1" applyFill="1" applyBorder="1"/>
    <xf numFmtId="0" fontId="10" fillId="0" borderId="4" xfId="0" applyFont="1" applyFill="1" applyBorder="1" applyAlignment="1">
      <alignment horizontal="left" indent="1"/>
    </xf>
    <xf numFmtId="3" fontId="10" fillId="0" borderId="4" xfId="0" applyNumberFormat="1" applyFont="1" applyFill="1" applyBorder="1"/>
    <xf numFmtId="0" fontId="9" fillId="0" borderId="1" xfId="0" applyFont="1" applyFill="1" applyBorder="1"/>
    <xf numFmtId="0" fontId="8" fillId="0" borderId="0" xfId="0" applyFont="1" applyFill="1" applyAlignment="1"/>
    <xf numFmtId="0" fontId="10" fillId="0" borderId="0" xfId="0" applyFont="1" applyFill="1"/>
    <xf numFmtId="0" fontId="9" fillId="0" borderId="5" xfId="0" quotePrefix="1" applyFont="1" applyFill="1" applyBorder="1" applyAlignment="1">
      <alignment horizontal="right"/>
    </xf>
    <xf numFmtId="0" fontId="10" fillId="0" borderId="2" xfId="0" applyFont="1" applyFill="1" applyBorder="1"/>
    <xf numFmtId="3" fontId="10" fillId="0" borderId="2" xfId="0" applyNumberFormat="1" applyFont="1" applyFill="1" applyBorder="1" applyAlignment="1">
      <alignment horizontal="right"/>
    </xf>
    <xf numFmtId="0" fontId="10" fillId="0" borderId="3" xfId="0" applyFont="1" applyFill="1" applyBorder="1"/>
    <xf numFmtId="3" fontId="10" fillId="0" borderId="3" xfId="0" applyNumberFormat="1" applyFont="1" applyFill="1" applyBorder="1" applyAlignment="1">
      <alignment horizontal="right"/>
    </xf>
    <xf numFmtId="0" fontId="13" fillId="0" borderId="3" xfId="0" applyFont="1" applyFill="1" applyBorder="1" applyAlignment="1">
      <alignment horizontal="left" indent="1"/>
    </xf>
    <xf numFmtId="3" fontId="13" fillId="0" borderId="3" xfId="0" applyNumberFormat="1" applyFont="1" applyFill="1" applyBorder="1" applyAlignment="1">
      <alignment horizontal="right"/>
    </xf>
    <xf numFmtId="0" fontId="13" fillId="0" borderId="4" xfId="0" applyFont="1" applyFill="1" applyBorder="1" applyAlignment="1">
      <alignment horizontal="left" indent="1"/>
    </xf>
    <xf numFmtId="3" fontId="13" fillId="0" borderId="4" xfId="0" applyNumberFormat="1" applyFont="1" applyFill="1" applyBorder="1" applyAlignment="1">
      <alignment horizontal="right"/>
    </xf>
    <xf numFmtId="0" fontId="9" fillId="0" borderId="0" xfId="0" applyFont="1" applyFill="1" applyAlignment="1"/>
    <xf numFmtId="0" fontId="4" fillId="0" borderId="5" xfId="0" applyFont="1" applyFill="1" applyBorder="1"/>
    <xf numFmtId="0" fontId="4" fillId="0" borderId="15" xfId="0" applyFont="1" applyFill="1" applyBorder="1" applyAlignment="1">
      <alignment horizontal="left"/>
    </xf>
    <xf numFmtId="3" fontId="4" fillId="0" borderId="15" xfId="0" applyNumberFormat="1" applyFont="1" applyFill="1" applyBorder="1"/>
    <xf numFmtId="0" fontId="5" fillId="0" borderId="3" xfId="0" applyFont="1" applyFill="1" applyBorder="1" applyAlignment="1">
      <alignment horizontal="left" indent="1"/>
    </xf>
    <xf numFmtId="3" fontId="4" fillId="0" borderId="3" xfId="0" applyNumberFormat="1" applyFont="1" applyFill="1" applyBorder="1"/>
    <xf numFmtId="0" fontId="5" fillId="0" borderId="3" xfId="0" applyFont="1" applyFill="1" applyBorder="1" applyAlignment="1">
      <alignment horizontal="left" indent="2"/>
    </xf>
    <xf numFmtId="3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left" indent="1"/>
    </xf>
    <xf numFmtId="3" fontId="4" fillId="0" borderId="6" xfId="0" applyNumberFormat="1" applyFont="1" applyFill="1" applyBorder="1"/>
    <xf numFmtId="0" fontId="4" fillId="0" borderId="6" xfId="0" applyFont="1" applyFill="1" applyBorder="1" applyAlignment="1">
      <alignment horizontal="left"/>
    </xf>
    <xf numFmtId="3" fontId="5" fillId="0" borderId="3" xfId="0" applyNumberFormat="1" applyFont="1" applyFill="1" applyBorder="1"/>
    <xf numFmtId="0" fontId="5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1" xfId="0" applyFont="1" applyFill="1" applyBorder="1"/>
    <xf numFmtId="0" fontId="4" fillId="0" borderId="6" xfId="0" applyFont="1" applyFill="1" applyBorder="1"/>
    <xf numFmtId="0" fontId="4" fillId="0" borderId="5" xfId="0" applyFont="1" applyFill="1" applyBorder="1" applyAlignment="1">
      <alignment horizontal="left" indent="1"/>
    </xf>
    <xf numFmtId="0" fontId="5" fillId="0" borderId="7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indent="2"/>
    </xf>
    <xf numFmtId="3" fontId="5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5" fillId="0" borderId="3" xfId="0" applyNumberFormat="1" applyFont="1" applyFill="1" applyBorder="1" applyAlignment="1">
      <alignment horizontal="right"/>
    </xf>
    <xf numFmtId="166" fontId="4" fillId="0" borderId="5" xfId="0" applyNumberFormat="1" applyFont="1" applyFill="1" applyBorder="1"/>
    <xf numFmtId="166" fontId="5" fillId="0" borderId="7" xfId="0" applyNumberFormat="1" applyFont="1" applyFill="1" applyBorder="1" applyAlignment="1">
      <alignment horizontal="right"/>
    </xf>
    <xf numFmtId="166" fontId="4" fillId="0" borderId="1" xfId="0" applyNumberFormat="1" applyFont="1" applyFill="1" applyBorder="1"/>
    <xf numFmtId="0" fontId="10" fillId="0" borderId="0" xfId="0" applyFont="1" applyFill="1" applyAlignment="1"/>
    <xf numFmtId="0" fontId="10" fillId="0" borderId="5" xfId="0" applyFont="1" applyFill="1" applyBorder="1"/>
    <xf numFmtId="0" fontId="9" fillId="0" borderId="6" xfId="0" applyFont="1" applyFill="1" applyBorder="1" applyAlignment="1"/>
    <xf numFmtId="0" fontId="10" fillId="0" borderId="6" xfId="0" applyFont="1" applyFill="1" applyBorder="1"/>
    <xf numFmtId="0" fontId="9" fillId="0" borderId="4" xfId="0" applyFont="1" applyFill="1" applyBorder="1" applyAlignment="1">
      <alignment horizontal="left" indent="1"/>
    </xf>
    <xf numFmtId="3" fontId="9" fillId="0" borderId="4" xfId="0" applyNumberFormat="1" applyFont="1" applyFill="1" applyBorder="1"/>
    <xf numFmtId="0" fontId="9" fillId="0" borderId="2" xfId="0" applyFont="1" applyFill="1" applyBorder="1" applyAlignment="1">
      <alignment horizontal="left" indent="1"/>
    </xf>
    <xf numFmtId="0" fontId="10" fillId="0" borderId="3" xfId="0" applyFont="1" applyFill="1" applyBorder="1" applyAlignment="1">
      <alignment horizontal="left" indent="2"/>
    </xf>
    <xf numFmtId="0" fontId="9" fillId="0" borderId="1" xfId="0" applyFont="1" applyFill="1" applyBorder="1" applyAlignment="1"/>
    <xf numFmtId="0" fontId="10" fillId="0" borderId="4" xfId="0" applyFont="1" applyFill="1" applyBorder="1" applyAlignment="1">
      <alignment horizontal="left" indent="2"/>
    </xf>
    <xf numFmtId="3" fontId="9" fillId="0" borderId="2" xfId="0" applyNumberFormat="1" applyFont="1" applyFill="1" applyBorder="1"/>
    <xf numFmtId="3" fontId="9" fillId="0" borderId="1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3" fontId="10" fillId="0" borderId="4" xfId="0" applyNumberFormat="1" applyFont="1" applyFill="1" applyBorder="1" applyAlignment="1">
      <alignment horizontal="right"/>
    </xf>
    <xf numFmtId="166" fontId="10" fillId="0" borderId="6" xfId="0" applyNumberFormat="1" applyFont="1" applyFill="1" applyBorder="1"/>
    <xf numFmtId="166" fontId="10" fillId="0" borderId="3" xfId="0" applyNumberFormat="1" applyFont="1" applyFill="1" applyBorder="1"/>
    <xf numFmtId="166" fontId="9" fillId="0" borderId="4" xfId="0" applyNumberFormat="1" applyFont="1" applyFill="1" applyBorder="1"/>
    <xf numFmtId="166" fontId="10" fillId="0" borderId="3" xfId="0" applyNumberFormat="1" applyFont="1" applyFill="1" applyBorder="1" applyAlignment="1">
      <alignment horizontal="right"/>
    </xf>
    <xf numFmtId="0" fontId="10" fillId="0" borderId="0" xfId="2" applyFont="1" applyFill="1"/>
    <xf numFmtId="0" fontId="4" fillId="0" borderId="0" xfId="2" applyFont="1" applyFill="1" applyBorder="1" applyAlignment="1">
      <alignment horizontal="left"/>
    </xf>
    <xf numFmtId="0" fontId="4" fillId="0" borderId="0" xfId="2" quotePrefix="1" applyFont="1" applyFill="1" applyBorder="1" applyAlignment="1">
      <alignment horizontal="right"/>
    </xf>
    <xf numFmtId="0" fontId="4" fillId="0" borderId="6" xfId="2" applyFont="1" applyFill="1" applyBorder="1" applyAlignment="1">
      <alignment horizontal="left" wrapText="1"/>
    </xf>
    <xf numFmtId="3" fontId="4" fillId="0" borderId="6" xfId="2" applyNumberFormat="1" applyFont="1" applyFill="1" applyBorder="1" applyAlignment="1">
      <alignment horizontal="right"/>
    </xf>
    <xf numFmtId="3" fontId="5" fillId="0" borderId="3" xfId="2" applyNumberFormat="1" applyFont="1" applyFill="1" applyBorder="1" applyAlignment="1">
      <alignment horizontal="right"/>
    </xf>
    <xf numFmtId="0" fontId="5" fillId="0" borderId="3" xfId="2" applyFont="1" applyFill="1" applyBorder="1" applyAlignment="1">
      <alignment horizontal="left" indent="1"/>
    </xf>
    <xf numFmtId="0" fontId="5" fillId="0" borderId="3" xfId="2" applyFont="1" applyFill="1" applyBorder="1" applyAlignment="1">
      <alignment horizontal="right"/>
    </xf>
    <xf numFmtId="0" fontId="5" fillId="0" borderId="4" xfId="2" applyFont="1" applyFill="1" applyBorder="1" applyAlignment="1">
      <alignment horizontal="left" indent="1"/>
    </xf>
    <xf numFmtId="3" fontId="5" fillId="0" borderId="4" xfId="2" applyNumberFormat="1" applyFont="1" applyFill="1" applyBorder="1" applyAlignment="1">
      <alignment horizontal="right"/>
    </xf>
    <xf numFmtId="0" fontId="4" fillId="0" borderId="5" xfId="2" applyFont="1" applyFill="1" applyBorder="1" applyAlignment="1">
      <alignment horizontal="left"/>
    </xf>
    <xf numFmtId="0" fontId="9" fillId="0" borderId="4" xfId="2" applyFont="1" applyFill="1" applyBorder="1"/>
    <xf numFmtId="3" fontId="9" fillId="0" borderId="4" xfId="2" applyNumberFormat="1" applyFont="1" applyFill="1" applyBorder="1"/>
    <xf numFmtId="165" fontId="5" fillId="0" borderId="3" xfId="2" applyNumberFormat="1" applyFont="1" applyFill="1" applyBorder="1" applyAlignment="1">
      <alignment horizontal="right"/>
    </xf>
    <xf numFmtId="165" fontId="0" fillId="0" borderId="3" xfId="0" applyNumberFormat="1" applyBorder="1"/>
    <xf numFmtId="165" fontId="4" fillId="0" borderId="5" xfId="2" applyNumberFormat="1" applyFont="1" applyFill="1" applyBorder="1" applyAlignment="1">
      <alignment horizontal="right"/>
    </xf>
    <xf numFmtId="3" fontId="4" fillId="0" borderId="3" xfId="2" applyNumberFormat="1" applyFont="1" applyFill="1" applyBorder="1" applyAlignment="1">
      <alignment horizontal="right"/>
    </xf>
    <xf numFmtId="0" fontId="4" fillId="0" borderId="3" xfId="2" applyFont="1" applyFill="1" applyBorder="1" applyAlignment="1">
      <alignment horizontal="left" wrapText="1" indent="1"/>
    </xf>
    <xf numFmtId="0" fontId="5" fillId="0" borderId="3" xfId="2" applyFont="1" applyFill="1" applyBorder="1" applyAlignment="1">
      <alignment horizontal="left" wrapText="1" indent="2"/>
    </xf>
    <xf numFmtId="0" fontId="5" fillId="0" borderId="3" xfId="2" applyFont="1" applyFill="1" applyBorder="1" applyAlignment="1">
      <alignment horizontal="left" indent="2"/>
    </xf>
    <xf numFmtId="0" fontId="4" fillId="0" borderId="3" xfId="2" applyFont="1" applyFill="1" applyBorder="1" applyAlignment="1">
      <alignment horizontal="left" indent="1"/>
    </xf>
    <xf numFmtId="165" fontId="5" fillId="0" borderId="2" xfId="2" applyNumberFormat="1" applyFont="1" applyFill="1" applyBorder="1" applyAlignment="1">
      <alignment horizontal="right"/>
    </xf>
    <xf numFmtId="165" fontId="0" fillId="0" borderId="2" xfId="0" applyNumberFormat="1" applyBorder="1"/>
    <xf numFmtId="0" fontId="5" fillId="0" borderId="2" xfId="2" applyFont="1" applyFill="1" applyBorder="1" applyAlignment="1">
      <alignment horizontal="left" indent="1"/>
    </xf>
    <xf numFmtId="0" fontId="10" fillId="0" borderId="0" xfId="2" applyFont="1"/>
    <xf numFmtId="0" fontId="4" fillId="0" borderId="6" xfId="2" applyFont="1" applyFill="1" applyBorder="1"/>
    <xf numFmtId="3" fontId="10" fillId="0" borderId="3" xfId="2" applyNumberFormat="1" applyFont="1" applyFill="1" applyBorder="1" applyAlignment="1">
      <alignment horizontal="right"/>
    </xf>
    <xf numFmtId="0" fontId="5" fillId="0" borderId="7" xfId="2" applyFont="1" applyFill="1" applyBorder="1" applyAlignment="1">
      <alignment horizontal="left" indent="1"/>
    </xf>
    <xf numFmtId="3" fontId="5" fillId="0" borderId="7" xfId="2" applyNumberFormat="1" applyFont="1" applyFill="1" applyBorder="1" applyAlignment="1">
      <alignment horizontal="right"/>
    </xf>
    <xf numFmtId="3" fontId="10" fillId="0" borderId="7" xfId="2" applyNumberFormat="1" applyFont="1" applyFill="1" applyBorder="1" applyAlignment="1">
      <alignment horizontal="right"/>
    </xf>
    <xf numFmtId="3" fontId="5" fillId="0" borderId="0" xfId="2" applyNumberFormat="1" applyFont="1" applyFill="1" applyBorder="1" applyAlignment="1">
      <alignment horizontal="right"/>
    </xf>
    <xf numFmtId="0" fontId="4" fillId="0" borderId="1" xfId="2" applyFont="1" applyFill="1" applyBorder="1"/>
    <xf numFmtId="3" fontId="4" fillId="0" borderId="1" xfId="2" applyNumberFormat="1" applyFont="1" applyFill="1" applyBorder="1" applyAlignment="1">
      <alignment horizontal="right"/>
    </xf>
    <xf numFmtId="0" fontId="5" fillId="0" borderId="0" xfId="2" applyFont="1" applyFill="1" applyBorder="1" applyAlignment="1">
      <alignment horizontal="left"/>
    </xf>
    <xf numFmtId="165" fontId="0" fillId="0" borderId="3" xfId="0" applyNumberFormat="1" applyBorder="1" applyAlignment="1">
      <alignment horizontal="right"/>
    </xf>
    <xf numFmtId="165" fontId="5" fillId="0" borderId="4" xfId="2" applyNumberFormat="1" applyFont="1" applyFill="1" applyBorder="1" applyAlignment="1">
      <alignment horizontal="right"/>
    </xf>
    <xf numFmtId="0" fontId="5" fillId="0" borderId="3" xfId="2" applyFont="1" applyFill="1" applyBorder="1" applyAlignment="1">
      <alignment horizontal="left"/>
    </xf>
    <xf numFmtId="0" fontId="5" fillId="0" borderId="7" xfId="2" applyFont="1" applyFill="1" applyBorder="1" applyAlignment="1">
      <alignment horizontal="left"/>
    </xf>
    <xf numFmtId="0" fontId="5" fillId="0" borderId="4" xfId="2" applyFont="1" applyFill="1" applyBorder="1" applyAlignment="1">
      <alignment horizontal="left"/>
    </xf>
    <xf numFmtId="0" fontId="5" fillId="0" borderId="4" xfId="2" applyFont="1" applyFill="1" applyBorder="1" applyAlignment="1">
      <alignment horizontal="left" indent="2"/>
    </xf>
    <xf numFmtId="0" fontId="9" fillId="0" borderId="2" xfId="0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0" fontId="10" fillId="0" borderId="5" xfId="0" applyFont="1" applyBorder="1"/>
    <xf numFmtId="0" fontId="10" fillId="0" borderId="5" xfId="2" applyFont="1" applyBorder="1"/>
    <xf numFmtId="0" fontId="9" fillId="0" borderId="5" xfId="2" applyFont="1" applyBorder="1" applyAlignment="1">
      <alignment horizontal="right"/>
    </xf>
    <xf numFmtId="3" fontId="10" fillId="0" borderId="3" xfId="2" applyNumberFormat="1" applyFont="1" applyBorder="1"/>
    <xf numFmtId="3" fontId="10" fillId="0" borderId="7" xfId="2" applyNumberFormat="1" applyFont="1" applyBorder="1"/>
    <xf numFmtId="3" fontId="10" fillId="0" borderId="4" xfId="2" applyNumberFormat="1" applyFont="1" applyBorder="1"/>
    <xf numFmtId="0" fontId="9" fillId="0" borderId="4" xfId="2" applyFont="1" applyBorder="1" applyAlignment="1">
      <alignment horizontal="left"/>
    </xf>
    <xf numFmtId="3" fontId="9" fillId="0" borderId="4" xfId="2" applyNumberFormat="1" applyFont="1" applyBorder="1"/>
    <xf numFmtId="0" fontId="9" fillId="0" borderId="2" xfId="2" applyFont="1" applyFill="1" applyBorder="1"/>
    <xf numFmtId="3" fontId="9" fillId="0" borderId="2" xfId="2" applyNumberFormat="1" applyFont="1" applyBorder="1"/>
    <xf numFmtId="0" fontId="10" fillId="0" borderId="4" xfId="2" applyFont="1" applyBorder="1" applyAlignment="1">
      <alignment horizontal="left" indent="1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right" vertical="top" wrapText="1"/>
    </xf>
    <xf numFmtId="3" fontId="9" fillId="0" borderId="3" xfId="2" applyNumberFormat="1" applyFont="1" applyBorder="1"/>
    <xf numFmtId="3" fontId="10" fillId="0" borderId="3" xfId="2" applyNumberFormat="1" applyFont="1" applyBorder="1" applyAlignment="1">
      <alignment horizontal="right"/>
    </xf>
    <xf numFmtId="3" fontId="10" fillId="0" borderId="7" xfId="2" applyNumberFormat="1" applyFont="1" applyBorder="1" applyAlignment="1">
      <alignment horizontal="right"/>
    </xf>
    <xf numFmtId="0" fontId="9" fillId="0" borderId="6" xfId="2" applyFont="1" applyFill="1" applyBorder="1"/>
    <xf numFmtId="3" fontId="9" fillId="0" borderId="6" xfId="2" applyNumberFormat="1" applyFont="1" applyBorder="1"/>
    <xf numFmtId="3" fontId="5" fillId="0" borderId="3" xfId="0" applyNumberFormat="1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right" vertical="top" wrapText="1"/>
    </xf>
    <xf numFmtId="49" fontId="10" fillId="0" borderId="0" xfId="0" applyNumberFormat="1" applyFont="1" applyAlignment="1">
      <alignment horizontal="right"/>
    </xf>
    <xf numFmtId="49" fontId="10" fillId="0" borderId="5" xfId="0" applyNumberFormat="1" applyFont="1" applyBorder="1" applyAlignment="1">
      <alignment horizontal="right"/>
    </xf>
    <xf numFmtId="0" fontId="7" fillId="0" borderId="0" xfId="1" applyFont="1" applyAlignment="1" applyProtection="1"/>
    <xf numFmtId="167" fontId="0" fillId="0" borderId="3" xfId="0" applyNumberFormat="1" applyBorder="1"/>
    <xf numFmtId="168" fontId="0" fillId="0" borderId="3" xfId="0" applyNumberFormat="1" applyBorder="1"/>
    <xf numFmtId="3" fontId="0" fillId="0" borderId="0" xfId="0" applyNumberFormat="1"/>
    <xf numFmtId="169" fontId="0" fillId="0" borderId="0" xfId="0" applyNumberFormat="1"/>
    <xf numFmtId="169" fontId="10" fillId="0" borderId="0" xfId="0" applyNumberFormat="1" applyFont="1" applyFill="1"/>
    <xf numFmtId="0" fontId="9" fillId="0" borderId="1" xfId="2" applyFont="1" applyFill="1" applyBorder="1"/>
    <xf numFmtId="0" fontId="10" fillId="0" borderId="2" xfId="2" applyFill="1" applyBorder="1"/>
    <xf numFmtId="0" fontId="10" fillId="0" borderId="2" xfId="2" applyFont="1" applyFill="1" applyBorder="1" applyAlignment="1">
      <alignment horizontal="right"/>
    </xf>
    <xf numFmtId="0" fontId="10" fillId="0" borderId="3" xfId="2" applyFill="1" applyBorder="1"/>
    <xf numFmtId="0" fontId="10" fillId="0" borderId="4" xfId="2" applyFill="1" applyBorder="1"/>
    <xf numFmtId="0" fontId="10" fillId="0" borderId="7" xfId="2" applyFill="1" applyBorder="1"/>
    <xf numFmtId="0" fontId="10" fillId="0" borderId="2" xfId="2" applyFont="1" applyFill="1" applyBorder="1"/>
    <xf numFmtId="3" fontId="10" fillId="0" borderId="10" xfId="3" applyNumberFormat="1" applyFont="1" applyFill="1" applyBorder="1" applyAlignment="1">
      <alignment horizontal="right"/>
    </xf>
    <xf numFmtId="3" fontId="10" fillId="0" borderId="11" xfId="3" applyNumberFormat="1" applyFont="1" applyFill="1" applyBorder="1" applyAlignment="1">
      <alignment horizontal="right"/>
    </xf>
    <xf numFmtId="3" fontId="10" fillId="0" borderId="12" xfId="3" applyNumberFormat="1" applyFont="1" applyFill="1" applyBorder="1" applyAlignment="1">
      <alignment horizontal="right"/>
    </xf>
    <xf numFmtId="3" fontId="9" fillId="0" borderId="8" xfId="3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17" fontId="0" fillId="0" borderId="0" xfId="0" applyNumberFormat="1"/>
    <xf numFmtId="3" fontId="10" fillId="0" borderId="0" xfId="0" applyNumberFormat="1" applyFont="1" applyFill="1" applyBorder="1" applyAlignment="1">
      <alignment horizontal="left"/>
    </xf>
    <xf numFmtId="3" fontId="9" fillId="0" borderId="4" xfId="0" applyNumberFormat="1" applyFont="1" applyFill="1" applyBorder="1" applyAlignment="1">
      <alignment horizontal="right"/>
    </xf>
    <xf numFmtId="165" fontId="0" fillId="0" borderId="2" xfId="0" applyNumberFormat="1" applyFill="1" applyBorder="1"/>
    <xf numFmtId="165" fontId="0" fillId="0" borderId="3" xfId="0" applyNumberFormat="1" applyFill="1" applyBorder="1"/>
    <xf numFmtId="0" fontId="9" fillId="0" borderId="5" xfId="2" applyFont="1" applyFill="1" applyBorder="1" applyAlignment="1">
      <alignment horizontal="right"/>
    </xf>
    <xf numFmtId="3" fontId="9" fillId="0" borderId="2" xfId="2" applyNumberFormat="1" applyFont="1" applyFill="1" applyBorder="1"/>
    <xf numFmtId="3" fontId="10" fillId="0" borderId="3" xfId="2" applyNumberFormat="1" applyFont="1" applyFill="1" applyBorder="1"/>
    <xf numFmtId="3" fontId="10" fillId="0" borderId="4" xfId="2" applyNumberFormat="1" applyFont="1" applyFill="1" applyBorder="1"/>
    <xf numFmtId="3" fontId="9" fillId="0" borderId="6" xfId="2" applyNumberFormat="1" applyFont="1" applyFill="1" applyBorder="1"/>
    <xf numFmtId="3" fontId="0" fillId="0" borderId="3" xfId="0" applyNumberFormat="1" applyFill="1" applyBorder="1"/>
    <xf numFmtId="166" fontId="0" fillId="0" borderId="3" xfId="0" applyNumberFormat="1" applyFill="1" applyBorder="1"/>
    <xf numFmtId="165" fontId="0" fillId="0" borderId="2" xfId="0" applyNumberFormat="1" applyFill="1" applyBorder="1" applyAlignment="1">
      <alignment horizontal="right"/>
    </xf>
    <xf numFmtId="165" fontId="0" fillId="0" borderId="3" xfId="0" applyNumberFormat="1" applyFill="1" applyBorder="1" applyAlignment="1">
      <alignment horizontal="right"/>
    </xf>
    <xf numFmtId="0" fontId="9" fillId="0" borderId="5" xfId="0" applyFont="1" applyFill="1" applyBorder="1" applyAlignment="1">
      <alignment horizontal="right" wrapText="1"/>
    </xf>
    <xf numFmtId="0" fontId="9" fillId="0" borderId="3" xfId="2" applyFont="1" applyBorder="1" applyAlignment="1">
      <alignment horizontal="left"/>
    </xf>
    <xf numFmtId="0" fontId="10" fillId="0" borderId="7" xfId="2" applyFont="1" applyBorder="1" applyAlignment="1">
      <alignment horizontal="left" indent="1"/>
    </xf>
    <xf numFmtId="0" fontId="9" fillId="0" borderId="2" xfId="2" applyFont="1" applyBorder="1" applyAlignment="1">
      <alignment horizontal="left"/>
    </xf>
    <xf numFmtId="3" fontId="10" fillId="0" borderId="4" xfId="2" applyNumberFormat="1" applyFont="1" applyBorder="1" applyAlignment="1">
      <alignment horizontal="right"/>
    </xf>
    <xf numFmtId="3" fontId="10" fillId="0" borderId="4" xfId="2" applyNumberFormat="1" applyFont="1" applyFill="1" applyBorder="1" applyAlignment="1">
      <alignment horizontal="right"/>
    </xf>
  </cellXfs>
  <cellStyles count="7">
    <cellStyle name="Enllaç" xfId="1" builtinId="8"/>
    <cellStyle name="No-definido" xfId="6"/>
    <cellStyle name="Normal" xfId="0" builtinId="0"/>
    <cellStyle name="Normal 2" xfId="2"/>
    <cellStyle name="Normal 3" xfId="5"/>
    <cellStyle name="Normal_Fitxa 10 plantilla organica adscrita a jutjats i tribunals" xfId="3"/>
    <cellStyle name="Percentat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</xdr:row>
          <xdr:rowOff>0</xdr:rowOff>
        </xdr:from>
        <xdr:to>
          <xdr:col>2</xdr:col>
          <xdr:colOff>2057400</xdr:colOff>
          <xdr:row>5</xdr:row>
          <xdr:rowOff>85725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image" Target="../media/image1.emf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/>
  <dimension ref="A6:K68"/>
  <sheetViews>
    <sheetView tabSelected="1" zoomScaleNormal="100" workbookViewId="0"/>
  </sheetViews>
  <sheetFormatPr defaultColWidth="9.140625" defaultRowHeight="12.75" customHeight="1" x14ac:dyDescent="0.2"/>
  <cols>
    <col min="1" max="1" width="5.140625" customWidth="1"/>
    <col min="3" max="3" width="70" customWidth="1"/>
    <col min="4" max="4" width="11.7109375" customWidth="1"/>
    <col min="5" max="5" width="21.28515625" customWidth="1"/>
  </cols>
  <sheetData>
    <row r="6" spans="2:8" ht="12.75" customHeight="1" x14ac:dyDescent="0.2">
      <c r="G6" s="6"/>
      <c r="H6" s="6"/>
    </row>
    <row r="7" spans="2:8" ht="12.75" customHeight="1" x14ac:dyDescent="0.25">
      <c r="B7" s="7" t="s">
        <v>6</v>
      </c>
      <c r="F7" s="6"/>
    </row>
    <row r="9" spans="2:8" ht="12.75" customHeight="1" thickBot="1" x14ac:dyDescent="0.25">
      <c r="B9" s="14" t="s">
        <v>0</v>
      </c>
      <c r="C9" s="15" t="s">
        <v>1</v>
      </c>
      <c r="D9" s="14" t="s">
        <v>7</v>
      </c>
      <c r="E9" s="15" t="s">
        <v>2</v>
      </c>
    </row>
    <row r="10" spans="2:8" ht="12.75" customHeight="1" x14ac:dyDescent="0.2">
      <c r="B10">
        <v>2</v>
      </c>
      <c r="C10" t="s">
        <v>9</v>
      </c>
      <c r="D10" t="s">
        <v>3</v>
      </c>
      <c r="E10" s="211" t="s">
        <v>252</v>
      </c>
    </row>
    <row r="11" spans="2:8" ht="12.75" customHeight="1" x14ac:dyDescent="0.2">
      <c r="B11">
        <v>3</v>
      </c>
      <c r="C11" s="79" t="s">
        <v>32</v>
      </c>
      <c r="D11" t="s">
        <v>3</v>
      </c>
      <c r="E11" s="211" t="s">
        <v>252</v>
      </c>
    </row>
    <row r="12" spans="2:8" ht="12.75" customHeight="1" x14ac:dyDescent="0.2">
      <c r="B12">
        <v>4</v>
      </c>
      <c r="C12" s="18" t="s">
        <v>246</v>
      </c>
      <c r="D12" t="s">
        <v>3</v>
      </c>
      <c r="E12" s="211" t="s">
        <v>252</v>
      </c>
    </row>
    <row r="13" spans="2:8" ht="12.75" customHeight="1" x14ac:dyDescent="0.2">
      <c r="B13">
        <v>5</v>
      </c>
      <c r="C13" t="s">
        <v>145</v>
      </c>
      <c r="D13" t="s">
        <v>3</v>
      </c>
      <c r="E13" s="211" t="s">
        <v>252</v>
      </c>
    </row>
    <row r="14" spans="2:8" ht="12.75" customHeight="1" x14ac:dyDescent="0.2">
      <c r="B14">
        <v>6</v>
      </c>
      <c r="C14" t="s">
        <v>8</v>
      </c>
      <c r="D14" t="s">
        <v>3</v>
      </c>
      <c r="E14" s="211" t="s">
        <v>252</v>
      </c>
    </row>
    <row r="15" spans="2:8" ht="12.75" customHeight="1" x14ac:dyDescent="0.2">
      <c r="B15">
        <v>7</v>
      </c>
      <c r="C15" s="79" t="s">
        <v>172</v>
      </c>
      <c r="D15" t="s">
        <v>3</v>
      </c>
      <c r="E15" s="211" t="s">
        <v>252</v>
      </c>
    </row>
    <row r="16" spans="2:8" ht="12.75" customHeight="1" x14ac:dyDescent="0.2">
      <c r="B16">
        <v>8</v>
      </c>
      <c r="C16" s="79" t="s">
        <v>216</v>
      </c>
      <c r="D16" t="s">
        <v>3</v>
      </c>
      <c r="E16" s="211" t="s">
        <v>252</v>
      </c>
    </row>
    <row r="17" spans="2:5" ht="12.75" customHeight="1" x14ac:dyDescent="0.2">
      <c r="B17">
        <v>9</v>
      </c>
      <c r="C17" t="s">
        <v>161</v>
      </c>
      <c r="D17" t="s">
        <v>3</v>
      </c>
      <c r="E17" s="211" t="s">
        <v>252</v>
      </c>
    </row>
    <row r="18" spans="2:5" ht="12.75" customHeight="1" thickBot="1" x14ac:dyDescent="0.25">
      <c r="B18" s="16">
        <v>10</v>
      </c>
      <c r="C18" s="190" t="s">
        <v>230</v>
      </c>
      <c r="D18" s="16" t="s">
        <v>3</v>
      </c>
      <c r="E18" s="212" t="s">
        <v>252</v>
      </c>
    </row>
    <row r="21" spans="2:5" ht="12.75" customHeight="1" x14ac:dyDescent="0.2">
      <c r="B21" s="213" t="s">
        <v>248</v>
      </c>
    </row>
    <row r="22" spans="2:5" ht="12.75" customHeight="1" x14ac:dyDescent="0.2">
      <c r="B22" t="s">
        <v>4</v>
      </c>
    </row>
    <row r="52" spans="1:11" ht="12.75" customHeight="1" x14ac:dyDescent="0.2">
      <c r="K52" s="5"/>
    </row>
    <row r="60" spans="1:11" ht="12.75" customHeight="1" x14ac:dyDescent="0.2">
      <c r="A60" s="1"/>
    </row>
    <row r="61" spans="1:11" ht="12.75" customHeight="1" x14ac:dyDescent="0.2">
      <c r="A61" s="4"/>
    </row>
    <row r="62" spans="1:11" ht="12.75" customHeight="1" x14ac:dyDescent="0.2">
      <c r="A62" s="3"/>
    </row>
    <row r="63" spans="1:11" ht="12.75" customHeight="1" x14ac:dyDescent="0.2">
      <c r="A63" s="2"/>
    </row>
    <row r="68" spans="6:6" ht="12.75" customHeight="1" x14ac:dyDescent="0.2">
      <c r="F68" s="5"/>
    </row>
  </sheetData>
  <phoneticPr fontId="1" type="noConversion"/>
  <hyperlinks>
    <hyperlink ref="B21" r:id="rId1"/>
  </hyperlinks>
  <pageMargins left="0.78740157480314965" right="0.75" top="0.43307086614173229" bottom="0.98425196850393704" header="0" footer="0"/>
  <pageSetup paperSize="9" orientation="landscape" r:id="rId2"/>
  <headerFooter alignWithMargins="0"/>
  <drawing r:id="rId3"/>
  <legacyDrawing r:id="rId4"/>
  <legacyDrawingHF r:id="rId5"/>
  <oleObjects>
    <mc:AlternateContent xmlns:mc="http://schemas.openxmlformats.org/markup-compatibility/2006">
      <mc:Choice Requires="x14">
        <oleObject progId="Word.Picture.8" shapeId="1060" r:id="rId6">
          <objectPr defaultSize="0" r:id="rId7">
            <anchor moveWithCells="1" sizeWithCells="1">
              <from>
                <xdr:col>0</xdr:col>
                <xdr:colOff>19050</xdr:colOff>
                <xdr:row>1</xdr:row>
                <xdr:rowOff>0</xdr:rowOff>
              </from>
              <to>
                <xdr:col>2</xdr:col>
                <xdr:colOff>2057400</xdr:colOff>
                <xdr:row>5</xdr:row>
                <xdr:rowOff>85725</xdr:rowOff>
              </to>
            </anchor>
          </objectPr>
        </oleObject>
      </mc:Choice>
      <mc:Fallback>
        <oleObject progId="Word.Picture.8" shapeId="1060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defaultColWidth="11.42578125" defaultRowHeight="12.75" x14ac:dyDescent="0.2"/>
  <cols>
    <col min="1" max="1" width="9.140625" customWidth="1"/>
    <col min="2" max="2" width="58.7109375" customWidth="1"/>
    <col min="3" max="8" width="11.7109375" customWidth="1"/>
  </cols>
  <sheetData>
    <row r="2" spans="2:8" ht="15.75" x14ac:dyDescent="0.25">
      <c r="B2" s="9" t="s">
        <v>230</v>
      </c>
    </row>
    <row r="3" spans="2:8" x14ac:dyDescent="0.2">
      <c r="B3" s="8"/>
    </row>
    <row r="4" spans="2:8" x14ac:dyDescent="0.2">
      <c r="B4" s="8"/>
    </row>
    <row r="5" spans="2:8" ht="15.75" x14ac:dyDescent="0.25">
      <c r="B5" s="31" t="s">
        <v>270</v>
      </c>
      <c r="C5" s="172"/>
      <c r="D5" s="172"/>
      <c r="E5" s="172"/>
      <c r="F5" s="172"/>
      <c r="G5" s="172"/>
      <c r="H5" s="172"/>
    </row>
    <row r="6" spans="2:8" x14ac:dyDescent="0.2">
      <c r="B6" s="172"/>
      <c r="C6" s="172"/>
      <c r="D6" s="172"/>
      <c r="E6" s="172"/>
      <c r="F6" s="172"/>
      <c r="G6" s="172"/>
      <c r="H6" s="172"/>
    </row>
    <row r="7" spans="2:8" ht="13.5" thickBot="1" x14ac:dyDescent="0.25">
      <c r="B7" s="191"/>
      <c r="C7" s="192">
        <v>2010</v>
      </c>
      <c r="D7" s="192">
        <v>2011</v>
      </c>
      <c r="E7" s="192">
        <v>2012</v>
      </c>
      <c r="F7" s="192">
        <v>2013</v>
      </c>
      <c r="G7" s="192">
        <v>2014</v>
      </c>
      <c r="H7" s="192">
        <v>2015</v>
      </c>
    </row>
    <row r="8" spans="2:8" x14ac:dyDescent="0.2">
      <c r="B8" s="246" t="s">
        <v>233</v>
      </c>
      <c r="C8" s="203">
        <f>+SUM(C9:C14)</f>
        <v>37645</v>
      </c>
      <c r="D8" s="203">
        <f>+SUM(D9:D14)</f>
        <v>34734</v>
      </c>
      <c r="E8" s="203">
        <f>+SUM(E9:E14)</f>
        <v>32479</v>
      </c>
      <c r="F8" s="203">
        <f>+SUM(F9:F14)</f>
        <v>30698</v>
      </c>
      <c r="G8" s="203">
        <f t="shared" ref="G8:H8" si="0">+SUM(G9:G14)</f>
        <v>30354</v>
      </c>
      <c r="H8" s="203">
        <f t="shared" si="0"/>
        <v>19375</v>
      </c>
    </row>
    <row r="9" spans="2:8" x14ac:dyDescent="0.2">
      <c r="B9" s="41" t="s">
        <v>231</v>
      </c>
      <c r="C9" s="193">
        <v>12314</v>
      </c>
      <c r="D9" s="193">
        <v>10999</v>
      </c>
      <c r="E9" s="193">
        <v>10152</v>
      </c>
      <c r="F9" s="193">
        <v>9672</v>
      </c>
      <c r="G9" s="204">
        <v>9837</v>
      </c>
      <c r="H9" s="174">
        <v>8748</v>
      </c>
    </row>
    <row r="10" spans="2:8" x14ac:dyDescent="0.2">
      <c r="B10" s="41" t="s">
        <v>232</v>
      </c>
      <c r="C10" s="193">
        <v>11745</v>
      </c>
      <c r="D10" s="193">
        <v>11179</v>
      </c>
      <c r="E10" s="193">
        <v>10382</v>
      </c>
      <c r="F10" s="193">
        <v>9464</v>
      </c>
      <c r="G10" s="204">
        <v>9486</v>
      </c>
      <c r="H10" s="174">
        <v>5116</v>
      </c>
    </row>
    <row r="11" spans="2:8" x14ac:dyDescent="0.2">
      <c r="B11" s="41" t="s">
        <v>34</v>
      </c>
      <c r="C11" s="193">
        <v>8949</v>
      </c>
      <c r="D11" s="193">
        <v>8519</v>
      </c>
      <c r="E11" s="193">
        <v>8016</v>
      </c>
      <c r="F11" s="193">
        <v>7813</v>
      </c>
      <c r="G11" s="204">
        <v>7649</v>
      </c>
      <c r="H11" s="174">
        <v>3466</v>
      </c>
    </row>
    <row r="12" spans="2:8" x14ac:dyDescent="0.2">
      <c r="B12" s="41" t="s">
        <v>35</v>
      </c>
      <c r="C12" s="193">
        <v>3051</v>
      </c>
      <c r="D12" s="193">
        <v>2932</v>
      </c>
      <c r="E12" s="193">
        <v>3521</v>
      </c>
      <c r="F12" s="193">
        <v>3372</v>
      </c>
      <c r="G12" s="204">
        <v>2882</v>
      </c>
      <c r="H12" s="174">
        <v>1113</v>
      </c>
    </row>
    <row r="13" spans="2:8" x14ac:dyDescent="0.2">
      <c r="B13" s="41" t="s">
        <v>36</v>
      </c>
      <c r="C13" s="193">
        <v>1446</v>
      </c>
      <c r="D13" s="193">
        <v>997</v>
      </c>
      <c r="E13" s="193">
        <v>335</v>
      </c>
      <c r="F13" s="193">
        <v>321</v>
      </c>
      <c r="G13" s="204">
        <v>411</v>
      </c>
      <c r="H13" s="174">
        <v>718</v>
      </c>
    </row>
    <row r="14" spans="2:8" ht="13.5" thickBot="1" x14ac:dyDescent="0.25">
      <c r="B14" s="200" t="s">
        <v>37</v>
      </c>
      <c r="C14" s="195">
        <v>140</v>
      </c>
      <c r="D14" s="195">
        <v>108</v>
      </c>
      <c r="E14" s="195">
        <v>73</v>
      </c>
      <c r="F14" s="195">
        <v>56</v>
      </c>
      <c r="G14" s="249">
        <v>89</v>
      </c>
      <c r="H14" s="250">
        <v>214</v>
      </c>
    </row>
    <row r="15" spans="2:8" x14ac:dyDescent="0.2">
      <c r="B15" s="248" t="s">
        <v>234</v>
      </c>
      <c r="C15" s="199">
        <f>+SUM(C16:C21)</f>
        <v>221359</v>
      </c>
      <c r="D15" s="199">
        <f>+SUM(D16:D21)</f>
        <v>230305</v>
      </c>
      <c r="E15" s="199">
        <f>+SUM(E16:E21)</f>
        <v>222849</v>
      </c>
      <c r="F15" s="199">
        <f>+SUM(F16:F21)</f>
        <v>217543</v>
      </c>
      <c r="G15" s="199">
        <f t="shared" ref="G15:H15" si="1">+SUM(G16:G21)</f>
        <v>217791</v>
      </c>
      <c r="H15" s="199">
        <f t="shared" si="1"/>
        <v>211502</v>
      </c>
    </row>
    <row r="16" spans="2:8" x14ac:dyDescent="0.2">
      <c r="B16" s="41" t="s">
        <v>231</v>
      </c>
      <c r="C16" s="193">
        <v>105043</v>
      </c>
      <c r="D16" s="193">
        <v>108828</v>
      </c>
      <c r="E16" s="193">
        <v>104824</v>
      </c>
      <c r="F16" s="193">
        <v>103926</v>
      </c>
      <c r="G16" s="204">
        <v>103725</v>
      </c>
      <c r="H16" s="174">
        <v>96722</v>
      </c>
    </row>
    <row r="17" spans="2:8" x14ac:dyDescent="0.2">
      <c r="B17" s="41" t="s">
        <v>232</v>
      </c>
      <c r="C17" s="193">
        <v>69149</v>
      </c>
      <c r="D17" s="193">
        <v>71828</v>
      </c>
      <c r="E17" s="193">
        <v>69463</v>
      </c>
      <c r="F17" s="193">
        <v>66786</v>
      </c>
      <c r="G17" s="204">
        <v>67013</v>
      </c>
      <c r="H17" s="174">
        <v>63920</v>
      </c>
    </row>
    <row r="18" spans="2:8" x14ac:dyDescent="0.2">
      <c r="B18" s="41" t="s">
        <v>34</v>
      </c>
      <c r="C18" s="193">
        <v>14926</v>
      </c>
      <c r="D18" s="193">
        <v>14904</v>
      </c>
      <c r="E18" s="193">
        <v>14294</v>
      </c>
      <c r="F18" s="193">
        <v>13933</v>
      </c>
      <c r="G18" s="204">
        <v>14090</v>
      </c>
      <c r="H18" s="174">
        <v>17312</v>
      </c>
    </row>
    <row r="19" spans="2:8" x14ac:dyDescent="0.2">
      <c r="B19" s="41" t="s">
        <v>35</v>
      </c>
      <c r="C19" s="193">
        <v>8783</v>
      </c>
      <c r="D19" s="193">
        <v>8816</v>
      </c>
      <c r="E19" s="193">
        <v>7705</v>
      </c>
      <c r="F19" s="193">
        <v>7848</v>
      </c>
      <c r="G19" s="204">
        <v>8645</v>
      </c>
      <c r="H19" s="174">
        <v>10917</v>
      </c>
    </row>
    <row r="20" spans="2:8" x14ac:dyDescent="0.2">
      <c r="B20" s="41" t="s">
        <v>36</v>
      </c>
      <c r="C20" s="193">
        <v>19734</v>
      </c>
      <c r="D20" s="193">
        <v>21523</v>
      </c>
      <c r="E20" s="193">
        <v>21929</v>
      </c>
      <c r="F20" s="193">
        <v>21102</v>
      </c>
      <c r="G20" s="204">
        <v>20333</v>
      </c>
      <c r="H20" s="174">
        <v>18970</v>
      </c>
    </row>
    <row r="21" spans="2:8" x14ac:dyDescent="0.2">
      <c r="B21" s="247" t="s">
        <v>37</v>
      </c>
      <c r="C21" s="194">
        <v>3724</v>
      </c>
      <c r="D21" s="194">
        <v>4406</v>
      </c>
      <c r="E21" s="194">
        <v>4634</v>
      </c>
      <c r="F21" s="194">
        <v>3948</v>
      </c>
      <c r="G21" s="205">
        <v>3985</v>
      </c>
      <c r="H21" s="177">
        <v>3661</v>
      </c>
    </row>
    <row r="22" spans="2:8" ht="13.5" thickBot="1" x14ac:dyDescent="0.25">
      <c r="B22" s="196" t="s">
        <v>271</v>
      </c>
      <c r="C22" s="197">
        <f>+SUM(C8,C15)</f>
        <v>259004</v>
      </c>
      <c r="D22" s="197">
        <f t="shared" ref="D22:H22" si="2">+SUM(D8,D15)</f>
        <v>265039</v>
      </c>
      <c r="E22" s="197">
        <f t="shared" si="2"/>
        <v>255328</v>
      </c>
      <c r="F22" s="197">
        <f t="shared" si="2"/>
        <v>248241</v>
      </c>
      <c r="G22" s="197">
        <f t="shared" si="2"/>
        <v>248145</v>
      </c>
      <c r="H22" s="197">
        <f t="shared" si="2"/>
        <v>230877</v>
      </c>
    </row>
    <row r="23" spans="2:8" x14ac:dyDescent="0.2">
      <c r="B23" s="172"/>
      <c r="C23" s="172"/>
      <c r="D23" s="172"/>
      <c r="E23" s="172"/>
      <c r="F23" s="172"/>
      <c r="G23" s="172"/>
      <c r="H23" s="232"/>
    </row>
    <row r="24" spans="2:8" x14ac:dyDescent="0.2">
      <c r="B24" s="172"/>
      <c r="C24" s="172"/>
      <c r="D24" s="172"/>
      <c r="E24" s="172"/>
      <c r="F24" s="172"/>
      <c r="G24" s="172"/>
      <c r="H24" s="172"/>
    </row>
    <row r="25" spans="2:8" ht="15.75" x14ac:dyDescent="0.25">
      <c r="B25" s="31" t="s">
        <v>235</v>
      </c>
      <c r="C25" s="172"/>
      <c r="D25" s="172"/>
      <c r="E25" s="172"/>
      <c r="F25" s="172"/>
      <c r="G25" s="172"/>
      <c r="H25" s="172"/>
    </row>
    <row r="26" spans="2:8" x14ac:dyDescent="0.2">
      <c r="B26" s="172"/>
      <c r="C26" s="172"/>
      <c r="D26" s="172"/>
      <c r="E26" s="172"/>
      <c r="F26" s="172"/>
      <c r="G26" s="172"/>
      <c r="H26" s="172"/>
    </row>
    <row r="27" spans="2:8" ht="13.5" thickBot="1" x14ac:dyDescent="0.25">
      <c r="B27" s="191"/>
      <c r="C27" s="192">
        <f t="shared" ref="C27:H27" si="3">+C7</f>
        <v>2010</v>
      </c>
      <c r="D27" s="192">
        <f t="shared" si="3"/>
        <v>2011</v>
      </c>
      <c r="E27" s="192">
        <f t="shared" si="3"/>
        <v>2012</v>
      </c>
      <c r="F27" s="192">
        <f t="shared" si="3"/>
        <v>2013</v>
      </c>
      <c r="G27" s="192">
        <f t="shared" si="3"/>
        <v>2014</v>
      </c>
      <c r="H27" s="236">
        <f t="shared" si="3"/>
        <v>2015</v>
      </c>
    </row>
    <row r="28" spans="2:8" x14ac:dyDescent="0.2">
      <c r="B28" s="198" t="s">
        <v>236</v>
      </c>
      <c r="C28" s="199">
        <f t="shared" ref="C28:H28" si="4">+SUM(C29:C33)</f>
        <v>34</v>
      </c>
      <c r="D28" s="199">
        <f t="shared" si="4"/>
        <v>27</v>
      </c>
      <c r="E28" s="199">
        <f t="shared" si="4"/>
        <v>17</v>
      </c>
      <c r="F28" s="199">
        <f t="shared" si="4"/>
        <v>11</v>
      </c>
      <c r="G28" s="199">
        <f t="shared" si="4"/>
        <v>10</v>
      </c>
      <c r="H28" s="237">
        <f t="shared" si="4"/>
        <v>10</v>
      </c>
    </row>
    <row r="29" spans="2:8" x14ac:dyDescent="0.2">
      <c r="B29" s="41" t="s">
        <v>237</v>
      </c>
      <c r="C29" s="193">
        <v>2</v>
      </c>
      <c r="D29" s="193">
        <v>5</v>
      </c>
      <c r="E29" s="193">
        <v>3</v>
      </c>
      <c r="F29" s="193">
        <v>0</v>
      </c>
      <c r="G29" s="193">
        <v>0</v>
      </c>
      <c r="H29" s="238">
        <v>0</v>
      </c>
    </row>
    <row r="30" spans="2:8" x14ac:dyDescent="0.2">
      <c r="B30" s="41" t="s">
        <v>238</v>
      </c>
      <c r="C30" s="193">
        <v>2</v>
      </c>
      <c r="D30" s="193">
        <v>4</v>
      </c>
      <c r="E30" s="193">
        <v>3</v>
      </c>
      <c r="F30" s="193">
        <v>2</v>
      </c>
      <c r="G30" s="193">
        <v>1</v>
      </c>
      <c r="H30" s="238">
        <v>2</v>
      </c>
    </row>
    <row r="31" spans="2:8" x14ac:dyDescent="0.2">
      <c r="B31" s="41" t="s">
        <v>239</v>
      </c>
      <c r="C31" s="193">
        <v>5</v>
      </c>
      <c r="D31" s="193">
        <v>3</v>
      </c>
      <c r="E31" s="193">
        <v>3</v>
      </c>
      <c r="F31" s="193">
        <v>1</v>
      </c>
      <c r="G31" s="193">
        <v>1</v>
      </c>
      <c r="H31" s="238">
        <v>1</v>
      </c>
    </row>
    <row r="32" spans="2:8" x14ac:dyDescent="0.2">
      <c r="B32" s="41" t="s">
        <v>240</v>
      </c>
      <c r="C32" s="193">
        <v>14</v>
      </c>
      <c r="D32" s="193">
        <v>9</v>
      </c>
      <c r="E32" s="193">
        <v>5</v>
      </c>
      <c r="F32" s="193">
        <v>3</v>
      </c>
      <c r="G32" s="193">
        <v>3</v>
      </c>
      <c r="H32" s="238">
        <v>3</v>
      </c>
    </row>
    <row r="33" spans="2:8" ht="13.5" thickBot="1" x14ac:dyDescent="0.25">
      <c r="B33" s="200" t="s">
        <v>241</v>
      </c>
      <c r="C33" s="195">
        <v>11</v>
      </c>
      <c r="D33" s="195">
        <v>6</v>
      </c>
      <c r="E33" s="195">
        <v>3</v>
      </c>
      <c r="F33" s="195">
        <v>5</v>
      </c>
      <c r="G33" s="195">
        <v>5</v>
      </c>
      <c r="H33" s="239">
        <v>4</v>
      </c>
    </row>
    <row r="34" spans="2:8" x14ac:dyDescent="0.2">
      <c r="B34" s="206" t="s">
        <v>242</v>
      </c>
      <c r="C34" s="207">
        <f t="shared" ref="C34:H34" si="5">+SUM(C35:C36)</f>
        <v>1683</v>
      </c>
      <c r="D34" s="207">
        <f t="shared" si="5"/>
        <v>1336</v>
      </c>
      <c r="E34" s="207">
        <f t="shared" si="5"/>
        <v>1258</v>
      </c>
      <c r="F34" s="207">
        <f t="shared" si="5"/>
        <v>1625</v>
      </c>
      <c r="G34" s="207">
        <f t="shared" si="5"/>
        <v>1442</v>
      </c>
      <c r="H34" s="240">
        <f t="shared" si="5"/>
        <v>1226</v>
      </c>
    </row>
    <row r="35" spans="2:8" x14ac:dyDescent="0.2">
      <c r="B35" s="201" t="s">
        <v>244</v>
      </c>
      <c r="C35" s="208">
        <v>1200</v>
      </c>
      <c r="D35" s="202">
        <v>963</v>
      </c>
      <c r="E35" s="202">
        <v>888</v>
      </c>
      <c r="F35" s="208">
        <v>1231</v>
      </c>
      <c r="G35" s="208">
        <v>985</v>
      </c>
      <c r="H35" s="208">
        <v>866</v>
      </c>
    </row>
    <row r="36" spans="2:8" ht="13.5" thickBot="1" x14ac:dyDescent="0.25">
      <c r="B36" s="209" t="s">
        <v>245</v>
      </c>
      <c r="C36" s="210">
        <v>483</v>
      </c>
      <c r="D36" s="210">
        <v>373</v>
      </c>
      <c r="E36" s="210">
        <v>370</v>
      </c>
      <c r="F36" s="210">
        <v>394</v>
      </c>
      <c r="G36" s="210">
        <v>457</v>
      </c>
      <c r="H36" s="210">
        <v>360</v>
      </c>
    </row>
    <row r="37" spans="2:8" x14ac:dyDescent="0.2">
      <c r="B37" s="148" t="s">
        <v>243</v>
      </c>
      <c r="C37" s="172"/>
      <c r="D37" s="172"/>
      <c r="E37" s="172"/>
      <c r="F37" s="172"/>
      <c r="G37" s="172"/>
      <c r="H37" s="172"/>
    </row>
  </sheetData>
  <phoneticPr fontId="0" type="noConversion"/>
  <pageMargins left="0.7" right="0.7" top="0.75" bottom="0.75" header="0.3" footer="0.3"/>
  <pageSetup paperSize="9" scale="95"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B2:H30"/>
  <sheetViews>
    <sheetView zoomScaleNormal="100" workbookViewId="0"/>
  </sheetViews>
  <sheetFormatPr defaultColWidth="9.140625" defaultRowHeight="12.75" customHeight="1" x14ac:dyDescent="0.2"/>
  <cols>
    <col min="2" max="2" width="58.7109375" customWidth="1"/>
    <col min="3" max="8" width="11.7109375" customWidth="1"/>
  </cols>
  <sheetData>
    <row r="2" spans="2:8" ht="15.75" x14ac:dyDescent="0.25">
      <c r="B2" s="17" t="s">
        <v>9</v>
      </c>
      <c r="C2" s="18"/>
      <c r="D2" s="18"/>
      <c r="E2" s="18"/>
      <c r="F2" s="18"/>
      <c r="G2" s="18"/>
      <c r="H2" s="18"/>
    </row>
    <row r="3" spans="2:8" ht="12.75" customHeight="1" x14ac:dyDescent="0.2">
      <c r="B3" s="19"/>
    </row>
    <row r="4" spans="2:8" ht="12.75" customHeight="1" thickBot="1" x14ac:dyDescent="0.25">
      <c r="B4" s="14"/>
      <c r="C4" s="20" t="s">
        <v>10</v>
      </c>
      <c r="D4" s="20" t="s">
        <v>11</v>
      </c>
      <c r="E4" s="20" t="s">
        <v>12</v>
      </c>
      <c r="F4" s="20" t="s">
        <v>13</v>
      </c>
      <c r="G4" s="20">
        <v>2014</v>
      </c>
      <c r="H4" s="20">
        <v>2015</v>
      </c>
    </row>
    <row r="5" spans="2:8" ht="12.75" customHeight="1" x14ac:dyDescent="0.2">
      <c r="B5" s="21" t="s">
        <v>14</v>
      </c>
      <c r="C5" s="22"/>
      <c r="D5" s="22"/>
      <c r="E5" s="22"/>
      <c r="F5" s="22"/>
      <c r="G5" s="22"/>
      <c r="H5" s="22"/>
    </row>
    <row r="6" spans="2:8" ht="12.75" customHeight="1" x14ac:dyDescent="0.2">
      <c r="B6" s="11" t="s">
        <v>15</v>
      </c>
      <c r="C6" s="23">
        <v>7512381</v>
      </c>
      <c r="D6" s="23">
        <v>7539618</v>
      </c>
      <c r="E6" s="23">
        <v>7570098</v>
      </c>
      <c r="F6" s="23">
        <v>7553650</v>
      </c>
      <c r="G6" s="23">
        <v>7518903</v>
      </c>
      <c r="H6" s="23">
        <v>7508106</v>
      </c>
    </row>
    <row r="7" spans="2:8" ht="12.75" customHeight="1" x14ac:dyDescent="0.2">
      <c r="B7" s="84" t="s">
        <v>16</v>
      </c>
      <c r="C7" s="241">
        <v>2979394</v>
      </c>
      <c r="D7" s="241">
        <v>3003297</v>
      </c>
      <c r="E7" s="241">
        <v>3019909</v>
      </c>
      <c r="F7" s="241">
        <v>3021673</v>
      </c>
      <c r="G7" s="241">
        <v>3009220</v>
      </c>
      <c r="H7" s="241">
        <v>3006366</v>
      </c>
    </row>
    <row r="8" spans="2:8" ht="12.75" customHeight="1" x14ac:dyDescent="0.2">
      <c r="B8" s="84" t="s">
        <v>17</v>
      </c>
      <c r="C8" s="241">
        <v>591</v>
      </c>
      <c r="D8" s="241">
        <v>612</v>
      </c>
      <c r="E8" s="241">
        <v>612</v>
      </c>
      <c r="F8" s="241">
        <v>612</v>
      </c>
      <c r="G8" s="241">
        <v>612</v>
      </c>
      <c r="H8" s="241">
        <v>613</v>
      </c>
    </row>
    <row r="9" spans="2:8" ht="12.75" customHeight="1" x14ac:dyDescent="0.2">
      <c r="B9" s="84" t="s">
        <v>18</v>
      </c>
      <c r="C9" s="241">
        <v>898</v>
      </c>
      <c r="D9" s="241">
        <v>898</v>
      </c>
      <c r="E9" s="241">
        <v>898</v>
      </c>
      <c r="F9" s="241">
        <v>898</v>
      </c>
      <c r="G9" s="241">
        <v>898</v>
      </c>
      <c r="H9" s="241">
        <v>898</v>
      </c>
    </row>
    <row r="10" spans="2:8" ht="12.75" customHeight="1" x14ac:dyDescent="0.2">
      <c r="B10" s="84" t="s">
        <v>19</v>
      </c>
      <c r="C10" s="241">
        <v>65</v>
      </c>
      <c r="D10" s="241">
        <v>65</v>
      </c>
      <c r="E10" s="241">
        <v>65</v>
      </c>
      <c r="F10" s="241">
        <v>67</v>
      </c>
      <c r="G10" s="241">
        <v>67</v>
      </c>
      <c r="H10" s="241">
        <v>67</v>
      </c>
    </row>
    <row r="11" spans="2:8" ht="12.75" customHeight="1" x14ac:dyDescent="0.2">
      <c r="B11" s="84" t="s">
        <v>247</v>
      </c>
      <c r="C11" s="242">
        <v>522503105.48000002</v>
      </c>
      <c r="D11" s="242">
        <v>461646096.52999997</v>
      </c>
      <c r="E11" s="242">
        <v>442351524.18000001</v>
      </c>
      <c r="F11" s="242">
        <v>442671794.64999998</v>
      </c>
      <c r="G11" s="242">
        <v>398213910.13999999</v>
      </c>
      <c r="H11" s="242">
        <v>407255550.94</v>
      </c>
    </row>
    <row r="12" spans="2:8" ht="12.75" customHeight="1" x14ac:dyDescent="0.2">
      <c r="B12" s="84" t="s">
        <v>266</v>
      </c>
      <c r="C12" s="242">
        <v>499333198.50999999</v>
      </c>
      <c r="D12" s="242">
        <v>493946019.25999999</v>
      </c>
      <c r="E12" s="242">
        <v>474619340.22000003</v>
      </c>
      <c r="F12" s="242">
        <v>419850088.12</v>
      </c>
      <c r="G12" s="242">
        <v>405035523.87</v>
      </c>
      <c r="H12" s="242">
        <v>402692201.33999997</v>
      </c>
    </row>
    <row r="13" spans="2:8" ht="12.75" customHeight="1" x14ac:dyDescent="0.2">
      <c r="B13" s="12" t="s">
        <v>20</v>
      </c>
      <c r="C13" s="23">
        <f>+'4. Activitat judicial'!C32</f>
        <v>455959</v>
      </c>
      <c r="D13" s="23">
        <f>+'4. Activitat judicial'!D32</f>
        <v>465576</v>
      </c>
      <c r="E13" s="23">
        <f>+'4. Activitat judicial'!E32</f>
        <v>429491</v>
      </c>
      <c r="F13" s="23">
        <f>+'4. Activitat judicial'!F32</f>
        <v>409529</v>
      </c>
      <c r="G13" s="23">
        <f>+'4. Activitat judicial'!G32</f>
        <v>379659</v>
      </c>
      <c r="H13" s="23">
        <f>+'4. Activitat judicial'!H32</f>
        <v>383574</v>
      </c>
    </row>
    <row r="14" spans="2:8" ht="12.75" customHeight="1" x14ac:dyDescent="0.2">
      <c r="B14" s="12" t="s">
        <v>21</v>
      </c>
      <c r="C14" s="23">
        <f>+'4. Activitat judicial'!C62</f>
        <v>1440385</v>
      </c>
      <c r="D14" s="23">
        <f>+'4. Activitat judicial'!D62</f>
        <v>1373904</v>
      </c>
      <c r="E14" s="23">
        <f>+'4. Activitat judicial'!E62</f>
        <v>1373490</v>
      </c>
      <c r="F14" s="23">
        <f>+'4. Activitat judicial'!F62</f>
        <v>1328030</v>
      </c>
      <c r="G14" s="23">
        <f>+'4. Activitat judicial'!G62</f>
        <v>1303307</v>
      </c>
      <c r="H14" s="23">
        <f>+'4. Activitat judicial'!H62</f>
        <v>1235765</v>
      </c>
    </row>
    <row r="15" spans="2:8" ht="12.75" customHeight="1" x14ac:dyDescent="0.2">
      <c r="B15" s="24" t="s">
        <v>22</v>
      </c>
      <c r="C15" s="23">
        <f>+'4. Activitat judicial'!C92</f>
        <v>1435141</v>
      </c>
      <c r="D15" s="23">
        <f>+'4. Activitat judicial'!D92</f>
        <v>1412970</v>
      </c>
      <c r="E15" s="23">
        <f>+'4. Activitat judicial'!E92</f>
        <v>1399602</v>
      </c>
      <c r="F15" s="23">
        <f>+'4. Activitat judicial'!F92</f>
        <v>1365899</v>
      </c>
      <c r="G15" s="23">
        <f>+'4. Activitat judicial'!G92</f>
        <v>1323596</v>
      </c>
      <c r="H15" s="23">
        <f>+'4. Activitat judicial'!H92</f>
        <v>1283333</v>
      </c>
    </row>
    <row r="16" spans="2:8" ht="12.75" customHeight="1" thickBot="1" x14ac:dyDescent="0.25">
      <c r="B16" s="25" t="s">
        <v>23</v>
      </c>
      <c r="C16" s="26">
        <f>+'4. Activitat judicial'!C122</f>
        <v>465874</v>
      </c>
      <c r="D16" s="26">
        <f>+'4. Activitat judicial'!D122</f>
        <v>429038</v>
      </c>
      <c r="E16" s="26">
        <f>+'4. Activitat judicial'!E122</f>
        <v>409540</v>
      </c>
      <c r="F16" s="26">
        <f>+'4. Activitat judicial'!F122</f>
        <v>384284</v>
      </c>
      <c r="G16" s="26">
        <f>+'4. Activitat judicial'!G122</f>
        <v>378663</v>
      </c>
      <c r="H16" s="26">
        <f>+'4. Activitat judicial'!H122</f>
        <v>349230</v>
      </c>
    </row>
    <row r="17" spans="2:8" ht="12.75" customHeight="1" x14ac:dyDescent="0.2">
      <c r="B17" s="21" t="s">
        <v>24</v>
      </c>
      <c r="C17" s="27"/>
      <c r="D17" s="27"/>
      <c r="E17" s="27"/>
      <c r="F17" s="27"/>
      <c r="G17" s="27"/>
      <c r="H17" s="27"/>
    </row>
    <row r="18" spans="2:8" ht="12.75" customHeight="1" x14ac:dyDescent="0.2">
      <c r="B18" s="12" t="s">
        <v>25</v>
      </c>
      <c r="C18" s="23">
        <f t="shared" ref="C18:H18" si="0">+C6/C8</f>
        <v>12711.304568527919</v>
      </c>
      <c r="D18" s="23">
        <f t="shared" si="0"/>
        <v>12319.637254901962</v>
      </c>
      <c r="E18" s="23">
        <f t="shared" si="0"/>
        <v>12369.441176470587</v>
      </c>
      <c r="F18" s="23">
        <f t="shared" si="0"/>
        <v>12342.565359477125</v>
      </c>
      <c r="G18" s="23">
        <f t="shared" si="0"/>
        <v>12285.789215686274</v>
      </c>
      <c r="H18" s="23">
        <f t="shared" si="0"/>
        <v>12248.133768352365</v>
      </c>
    </row>
    <row r="19" spans="2:8" ht="12.75" customHeight="1" x14ac:dyDescent="0.2">
      <c r="B19" s="12" t="s">
        <v>251</v>
      </c>
      <c r="C19" s="23">
        <f>'2. Ind. principals'!C6/SUM('3. Organs i plantilla'!C72,'3. Organs i plantilla'!C73)</f>
        <v>9820.105882352942</v>
      </c>
      <c r="D19" s="23">
        <f>'2. Ind. principals'!D6/SUM('3. Organs i plantilla'!D72,'3. Organs i plantilla'!D73)</f>
        <v>9855.7098039215689</v>
      </c>
      <c r="E19" s="23">
        <f>'2. Ind. principals'!E6/SUM('3. Organs i plantilla'!E72,'3. Organs i plantilla'!E73)</f>
        <v>9895.552941176471</v>
      </c>
      <c r="F19" s="23">
        <f>'2. Ind. principals'!F6/SUM('3. Organs i plantilla'!F72,'3. Organs i plantilla'!F73)</f>
        <v>9874.0522875816987</v>
      </c>
      <c r="G19" s="23">
        <f>'2. Ind. principals'!G6/SUM('3. Organs i plantilla'!G72,'3. Organs i plantilla'!G73)</f>
        <v>9828.6313725490199</v>
      </c>
      <c r="H19" s="23">
        <f>'2. Ind. principals'!H6/SUM('3. Organs i plantilla'!H72,'3. Organs i plantilla'!H73)</f>
        <v>9269.2666666666664</v>
      </c>
    </row>
    <row r="20" spans="2:8" ht="12.75" customHeight="1" x14ac:dyDescent="0.2">
      <c r="B20" s="12" t="s">
        <v>250</v>
      </c>
      <c r="C20" s="215">
        <f>+SUM('3. Organs i plantilla'!C72,'3. Organs i plantilla'!C73)/'2. Ind. principals'!C6*100000</f>
        <v>10.183189590623799</v>
      </c>
      <c r="D20" s="215">
        <f>+SUM('3. Organs i plantilla'!D72,'3. Organs i plantilla'!D73)/'2. Ind. principals'!D6*100000</f>
        <v>10.146402642680306</v>
      </c>
      <c r="E20" s="215">
        <f>+SUM('3. Organs i plantilla'!E72,'3. Organs i plantilla'!E73)/'2. Ind. principals'!E6*100000</f>
        <v>10.10554949222586</v>
      </c>
      <c r="F20" s="215">
        <f>+SUM('3. Organs i plantilla'!F72,'3. Organs i plantilla'!F73)/'2. Ind. principals'!F6*100000</f>
        <v>10.12755422875034</v>
      </c>
      <c r="G20" s="215">
        <f>+SUM('3. Organs i plantilla'!G72,'3. Organs i plantilla'!G73)/'2. Ind. principals'!G6*100000</f>
        <v>10.174356551746977</v>
      </c>
      <c r="H20" s="215">
        <f>+SUM('3. Organs i plantilla'!H72,'3. Organs i plantilla'!H73)/'2. Ind. principals'!H6*100000</f>
        <v>10.788339962168887</v>
      </c>
    </row>
    <row r="21" spans="2:8" ht="12.75" customHeight="1" x14ac:dyDescent="0.2">
      <c r="B21" s="12" t="s">
        <v>26</v>
      </c>
      <c r="C21" s="23">
        <f t="shared" ref="C21:H21" si="1">+C7/C9</f>
        <v>3317.8106904231627</v>
      </c>
      <c r="D21" s="23">
        <f t="shared" si="1"/>
        <v>3344.4287305122493</v>
      </c>
      <c r="E21" s="23">
        <f t="shared" si="1"/>
        <v>3362.9276169265036</v>
      </c>
      <c r="F21" s="23">
        <f t="shared" si="1"/>
        <v>3364.891982182628</v>
      </c>
      <c r="G21" s="23">
        <f t="shared" si="1"/>
        <v>3351.0244988864142</v>
      </c>
      <c r="H21" s="23">
        <f t="shared" si="1"/>
        <v>3347.8463251670378</v>
      </c>
    </row>
    <row r="22" spans="2:8" ht="12.75" customHeight="1" x14ac:dyDescent="0.2">
      <c r="B22" s="12" t="s">
        <v>27</v>
      </c>
      <c r="C22" s="28">
        <f t="shared" ref="C22:H22" si="2">+C7/C6</f>
        <v>0.39659782963616996</v>
      </c>
      <c r="D22" s="28">
        <f t="shared" si="2"/>
        <v>0.39833543290920043</v>
      </c>
      <c r="E22" s="28">
        <f t="shared" si="2"/>
        <v>0.3989260112616772</v>
      </c>
      <c r="F22" s="28">
        <f t="shared" si="2"/>
        <v>0.40002819828824476</v>
      </c>
      <c r="G22" s="28">
        <f t="shared" si="2"/>
        <v>0.40022061728951686</v>
      </c>
      <c r="H22" s="28">
        <f t="shared" si="2"/>
        <v>0.40041603035439299</v>
      </c>
    </row>
    <row r="23" spans="2:8" ht="12.75" customHeight="1" x14ac:dyDescent="0.2">
      <c r="B23" s="12" t="s">
        <v>267</v>
      </c>
      <c r="C23" s="29">
        <f>C12/C6</f>
        <v>66.468034370195014</v>
      </c>
      <c r="D23" s="29">
        <f t="shared" ref="D23:H23" si="3">D12/D6</f>
        <v>65.513401243935704</v>
      </c>
      <c r="E23" s="29">
        <f t="shared" si="3"/>
        <v>62.696591275304499</v>
      </c>
      <c r="F23" s="29">
        <f t="shared" si="3"/>
        <v>55.582412227201416</v>
      </c>
      <c r="G23" s="29">
        <f t="shared" si="3"/>
        <v>53.868965176169979</v>
      </c>
      <c r="H23" s="29">
        <f t="shared" si="3"/>
        <v>53.63432553296397</v>
      </c>
    </row>
    <row r="24" spans="2:8" ht="12.75" customHeight="1" x14ac:dyDescent="0.2">
      <c r="B24" s="12" t="s">
        <v>268</v>
      </c>
      <c r="C24" s="29">
        <f>+'5. Justicia gratuita'!C52</f>
        <v>8.9489588840076131</v>
      </c>
      <c r="D24" s="29">
        <f>+'5. Justicia gratuita'!D52</f>
        <v>8.6804577035600481</v>
      </c>
      <c r="E24" s="29">
        <f>+'5. Justicia gratuita'!E52</f>
        <v>7.9290182438853511</v>
      </c>
      <c r="F24" s="29">
        <f>+'5. Justicia gratuita'!F52</f>
        <v>7.9939556307215733</v>
      </c>
      <c r="G24" s="29">
        <f>+'5. Justicia gratuita'!G52</f>
        <v>8.0788348486474693</v>
      </c>
      <c r="H24" s="29">
        <f>+'5. Justicia gratuita'!H52</f>
        <v>7.8581012921234734</v>
      </c>
    </row>
    <row r="25" spans="2:8" ht="12.75" customHeight="1" x14ac:dyDescent="0.2">
      <c r="B25" s="24" t="s">
        <v>249</v>
      </c>
      <c r="C25" s="214">
        <f t="shared" ref="C25:H25" si="4">C14/C6*1000</f>
        <v>191.73481749660994</v>
      </c>
      <c r="D25" s="214">
        <f t="shared" si="4"/>
        <v>182.2246166848241</v>
      </c>
      <c r="E25" s="214">
        <f t="shared" si="4"/>
        <v>181.43622447159865</v>
      </c>
      <c r="F25" s="214">
        <f t="shared" si="4"/>
        <v>175.81301754780802</v>
      </c>
      <c r="G25" s="214">
        <f t="shared" si="4"/>
        <v>173.33738711617906</v>
      </c>
      <c r="H25" s="214">
        <f t="shared" si="4"/>
        <v>164.59077695493377</v>
      </c>
    </row>
    <row r="26" spans="2:8" ht="12.75" customHeight="1" x14ac:dyDescent="0.2">
      <c r="B26" s="24" t="s">
        <v>28</v>
      </c>
      <c r="C26" s="29">
        <f t="shared" ref="C26:H26" si="5">+C16/C15</f>
        <v>0.32461897472095075</v>
      </c>
      <c r="D26" s="29">
        <f t="shared" si="5"/>
        <v>0.30364268172714209</v>
      </c>
      <c r="E26" s="29">
        <f t="shared" si="5"/>
        <v>0.29261175677085344</v>
      </c>
      <c r="F26" s="29">
        <f t="shared" si="5"/>
        <v>0.28134144618306334</v>
      </c>
      <c r="G26" s="29">
        <f t="shared" si="5"/>
        <v>0.28608654000163192</v>
      </c>
      <c r="H26" s="29">
        <f t="shared" si="5"/>
        <v>0.27212734340969957</v>
      </c>
    </row>
    <row r="27" spans="2:8" ht="12.75" customHeight="1" x14ac:dyDescent="0.2">
      <c r="B27" s="24" t="s">
        <v>29</v>
      </c>
      <c r="C27" s="29">
        <f t="shared" ref="C27:H27" si="6">+C15/C14</f>
        <v>0.99635930671313577</v>
      </c>
      <c r="D27" s="29">
        <f t="shared" si="6"/>
        <v>1.0284343010865389</v>
      </c>
      <c r="E27" s="29">
        <f t="shared" si="6"/>
        <v>1.0190114234541205</v>
      </c>
      <c r="F27" s="29">
        <f t="shared" si="6"/>
        <v>1.0285151690850358</v>
      </c>
      <c r="G27" s="29">
        <f t="shared" si="6"/>
        <v>1.0155673222042083</v>
      </c>
      <c r="H27" s="29">
        <f t="shared" si="6"/>
        <v>1.0384927554996297</v>
      </c>
    </row>
    <row r="28" spans="2:8" ht="12.75" customHeight="1" thickBot="1" x14ac:dyDescent="0.25">
      <c r="B28" s="13" t="s">
        <v>30</v>
      </c>
      <c r="C28" s="30">
        <f t="shared" ref="C28:H28" si="7">+(C13+C14)/C15</f>
        <v>1.321364242259123</v>
      </c>
      <c r="D28" s="30">
        <f t="shared" si="7"/>
        <v>1.3018535425380582</v>
      </c>
      <c r="E28" s="30">
        <f t="shared" si="7"/>
        <v>1.2882097910691754</v>
      </c>
      <c r="F28" s="30">
        <f t="shared" si="7"/>
        <v>1.2720991815646692</v>
      </c>
      <c r="G28" s="30">
        <f t="shared" si="7"/>
        <v>1.2715103400131158</v>
      </c>
      <c r="H28" s="30">
        <f t="shared" si="7"/>
        <v>1.2618229251488118</v>
      </c>
    </row>
    <row r="30" spans="2:8" ht="12.75" customHeight="1" x14ac:dyDescent="0.2">
      <c r="B30" t="s">
        <v>31</v>
      </c>
    </row>
  </sheetData>
  <phoneticPr fontId="1" type="noConversion"/>
  <pageMargins left="0.75" right="0.75" top="1" bottom="1" header="0" footer="0"/>
  <pageSetup paperSize="9" orientation="landscape" horizontalDpi="1200" verticalDpi="1200" r:id="rId1"/>
  <headerFooter alignWithMargins="0"/>
  <ignoredErrors>
    <ignoredError sqref="C4:G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topLeftCell="A28" zoomScaleNormal="100" workbookViewId="0"/>
  </sheetViews>
  <sheetFormatPr defaultColWidth="9.140625" defaultRowHeight="12.75" x14ac:dyDescent="0.2"/>
  <cols>
    <col min="2" max="2" width="58.7109375" customWidth="1"/>
    <col min="3" max="8" width="12.42578125" customWidth="1"/>
  </cols>
  <sheetData>
    <row r="2" spans="2:8" ht="15.75" x14ac:dyDescent="0.25">
      <c r="B2" s="7" t="s">
        <v>32</v>
      </c>
      <c r="C2" s="7"/>
      <c r="D2" s="7"/>
    </row>
    <row r="5" spans="2:8" ht="15.75" x14ac:dyDescent="0.25">
      <c r="B5" s="31" t="s">
        <v>253</v>
      </c>
      <c r="C5" s="32"/>
      <c r="D5" s="32"/>
      <c r="E5" s="33"/>
      <c r="F5" s="33"/>
      <c r="G5" s="33"/>
      <c r="H5" s="33"/>
    </row>
    <row r="6" spans="2:8" x14ac:dyDescent="0.2">
      <c r="B6" s="33"/>
      <c r="C6" s="33"/>
      <c r="D6" s="33"/>
      <c r="E6" s="33"/>
      <c r="F6" s="33"/>
      <c r="G6" s="33"/>
      <c r="H6" s="33"/>
    </row>
    <row r="7" spans="2:8" ht="26.25" thickBot="1" x14ac:dyDescent="0.25">
      <c r="B7" s="34"/>
      <c r="C7" s="35" t="s">
        <v>33</v>
      </c>
      <c r="D7" s="35" t="s">
        <v>34</v>
      </c>
      <c r="E7" s="35" t="s">
        <v>35</v>
      </c>
      <c r="F7" s="35" t="s">
        <v>36</v>
      </c>
      <c r="G7" s="35" t="s">
        <v>37</v>
      </c>
      <c r="H7" s="35" t="s">
        <v>38</v>
      </c>
    </row>
    <row r="8" spans="2:8" ht="13.5" thickBot="1" x14ac:dyDescent="0.25">
      <c r="B8" s="36" t="s">
        <v>39</v>
      </c>
      <c r="C8" s="219">
        <v>25</v>
      </c>
      <c r="D8" s="219">
        <v>9</v>
      </c>
      <c r="E8" s="219">
        <v>7</v>
      </c>
      <c r="F8" s="219">
        <v>5</v>
      </c>
      <c r="G8" s="219">
        <v>3</v>
      </c>
      <c r="H8" s="36">
        <f>+SUM(C8:G8)</f>
        <v>49</v>
      </c>
    </row>
    <row r="9" spans="2:8" ht="13.5" thickBot="1" x14ac:dyDescent="0.25">
      <c r="B9" s="36" t="s">
        <v>40</v>
      </c>
      <c r="C9" s="219">
        <f t="shared" ref="C9:H9" si="0">+C10+C14</f>
        <v>447</v>
      </c>
      <c r="D9" s="219">
        <f t="shared" si="0"/>
        <v>61</v>
      </c>
      <c r="E9" s="219">
        <f t="shared" si="0"/>
        <v>33</v>
      </c>
      <c r="F9" s="219">
        <f t="shared" si="0"/>
        <v>59</v>
      </c>
      <c r="G9" s="219">
        <f t="shared" si="0"/>
        <v>13</v>
      </c>
      <c r="H9" s="36">
        <f t="shared" si="0"/>
        <v>613</v>
      </c>
    </row>
    <row r="10" spans="2:8" x14ac:dyDescent="0.2">
      <c r="B10" s="37" t="s">
        <v>41</v>
      </c>
      <c r="C10" s="198">
        <f>+SUM(C11:C13)</f>
        <v>25</v>
      </c>
      <c r="D10" s="198">
        <f>+SUM(D11:D13)</f>
        <v>4</v>
      </c>
      <c r="E10" s="198">
        <f>+SUM(E11:E13)</f>
        <v>2</v>
      </c>
      <c r="F10" s="198">
        <f>+SUM(F11:F13)</f>
        <v>4</v>
      </c>
      <c r="G10" s="198">
        <f>+SUM(G11:G13)</f>
        <v>0</v>
      </c>
      <c r="H10" s="37">
        <f>+SUM(C10:G10)</f>
        <v>35</v>
      </c>
    </row>
    <row r="11" spans="2:8" x14ac:dyDescent="0.2">
      <c r="B11" s="38" t="s">
        <v>42</v>
      </c>
      <c r="C11" s="220">
        <v>3</v>
      </c>
      <c r="D11" s="221" t="s">
        <v>5</v>
      </c>
      <c r="E11" s="221" t="s">
        <v>5</v>
      </c>
      <c r="F11" s="221" t="s">
        <v>5</v>
      </c>
      <c r="G11" s="221" t="s">
        <v>5</v>
      </c>
      <c r="H11" s="40">
        <f>+SUM(C11:G11)</f>
        <v>3</v>
      </c>
    </row>
    <row r="12" spans="2:8" x14ac:dyDescent="0.2">
      <c r="B12" s="41" t="s">
        <v>43</v>
      </c>
      <c r="C12" s="222">
        <v>11</v>
      </c>
      <c r="D12" s="222">
        <v>2</v>
      </c>
      <c r="E12" s="222">
        <v>1</v>
      </c>
      <c r="F12" s="222">
        <v>2</v>
      </c>
      <c r="G12" s="222">
        <v>0</v>
      </c>
      <c r="H12" s="40">
        <f>+SUM(C12:G12)</f>
        <v>16</v>
      </c>
    </row>
    <row r="13" spans="2:8" ht="13.5" thickBot="1" x14ac:dyDescent="0.25">
      <c r="B13" s="42" t="s">
        <v>44</v>
      </c>
      <c r="C13" s="223">
        <v>11</v>
      </c>
      <c r="D13" s="223">
        <v>2</v>
      </c>
      <c r="E13" s="223">
        <v>1</v>
      </c>
      <c r="F13" s="223">
        <v>2</v>
      </c>
      <c r="G13" s="223">
        <v>0</v>
      </c>
      <c r="H13" s="43">
        <f>+SUM(C13:G13)</f>
        <v>16</v>
      </c>
    </row>
    <row r="14" spans="2:8" x14ac:dyDescent="0.2">
      <c r="B14" s="44" t="s">
        <v>45</v>
      </c>
      <c r="C14" s="206">
        <f>+SUM(C15:C26)</f>
        <v>422</v>
      </c>
      <c r="D14" s="206">
        <f>+SUM(D15:D26)</f>
        <v>57</v>
      </c>
      <c r="E14" s="206">
        <f>+SUM(E15:E26)</f>
        <v>31</v>
      </c>
      <c r="F14" s="206">
        <f>+SUM(F15:F26)</f>
        <v>55</v>
      </c>
      <c r="G14" s="206">
        <f>+SUM(G15:G26)</f>
        <v>13</v>
      </c>
      <c r="H14" s="44">
        <f t="shared" ref="H14:H34" si="1">+SUM(C14:G14)</f>
        <v>578</v>
      </c>
    </row>
    <row r="15" spans="2:8" x14ac:dyDescent="0.2">
      <c r="B15" s="45" t="s">
        <v>46</v>
      </c>
      <c r="C15" s="222">
        <v>61</v>
      </c>
      <c r="D15" s="222">
        <v>4</v>
      </c>
      <c r="E15" s="222">
        <v>4</v>
      </c>
      <c r="F15" s="222">
        <v>10</v>
      </c>
      <c r="G15" s="222">
        <v>0</v>
      </c>
      <c r="H15" s="40">
        <f t="shared" si="1"/>
        <v>79</v>
      </c>
    </row>
    <row r="16" spans="2:8" x14ac:dyDescent="0.2">
      <c r="B16" s="45" t="s">
        <v>47</v>
      </c>
      <c r="C16" s="222">
        <v>103</v>
      </c>
      <c r="D16" s="222">
        <v>6</v>
      </c>
      <c r="E16" s="222">
        <v>8</v>
      </c>
      <c r="F16" s="222">
        <v>14</v>
      </c>
      <c r="G16" s="222">
        <v>0</v>
      </c>
      <c r="H16" s="40">
        <f t="shared" si="1"/>
        <v>131</v>
      </c>
    </row>
    <row r="17" spans="2:8" x14ac:dyDescent="0.2">
      <c r="B17" s="45" t="s">
        <v>48</v>
      </c>
      <c r="C17" s="222">
        <v>109</v>
      </c>
      <c r="D17" s="222">
        <v>29</v>
      </c>
      <c r="E17" s="222">
        <v>10</v>
      </c>
      <c r="F17" s="222">
        <v>12</v>
      </c>
      <c r="G17" s="222">
        <v>10</v>
      </c>
      <c r="H17" s="40">
        <f t="shared" si="1"/>
        <v>170</v>
      </c>
    </row>
    <row r="18" spans="2:8" x14ac:dyDescent="0.2">
      <c r="B18" s="45" t="s">
        <v>49</v>
      </c>
      <c r="C18" s="222">
        <v>49</v>
      </c>
      <c r="D18" s="222">
        <v>8</v>
      </c>
      <c r="E18" s="222">
        <v>3</v>
      </c>
      <c r="F18" s="222">
        <v>7</v>
      </c>
      <c r="G18" s="222">
        <v>2</v>
      </c>
      <c r="H18" s="40">
        <f t="shared" si="1"/>
        <v>69</v>
      </c>
    </row>
    <row r="19" spans="2:8" x14ac:dyDescent="0.2">
      <c r="B19" s="45" t="s">
        <v>50</v>
      </c>
      <c r="C19" s="222">
        <v>44</v>
      </c>
      <c r="D19" s="222">
        <v>4</v>
      </c>
      <c r="E19" s="222">
        <v>2</v>
      </c>
      <c r="F19" s="222">
        <v>4</v>
      </c>
      <c r="G19" s="222">
        <v>1</v>
      </c>
      <c r="H19" s="40">
        <f t="shared" si="1"/>
        <v>55</v>
      </c>
    </row>
    <row r="20" spans="2:8" x14ac:dyDescent="0.2">
      <c r="B20" s="45" t="s">
        <v>51</v>
      </c>
      <c r="C20" s="222">
        <v>17</v>
      </c>
      <c r="D20" s="222">
        <v>3</v>
      </c>
      <c r="E20" s="222">
        <v>1</v>
      </c>
      <c r="F20" s="222">
        <v>2</v>
      </c>
      <c r="G20" s="222">
        <v>0</v>
      </c>
      <c r="H20" s="40">
        <f t="shared" si="1"/>
        <v>23</v>
      </c>
    </row>
    <row r="21" spans="2:8" x14ac:dyDescent="0.2">
      <c r="B21" s="45" t="s">
        <v>52</v>
      </c>
      <c r="C21" s="222">
        <v>14</v>
      </c>
      <c r="D21" s="222">
        <v>1</v>
      </c>
      <c r="E21" s="222">
        <v>1</v>
      </c>
      <c r="F21" s="222">
        <v>3</v>
      </c>
      <c r="G21" s="222">
        <v>0</v>
      </c>
      <c r="H21" s="40">
        <f t="shared" si="1"/>
        <v>19</v>
      </c>
    </row>
    <row r="22" spans="2:8" x14ac:dyDescent="0.2">
      <c r="B22" s="45" t="s">
        <v>53</v>
      </c>
      <c r="C22" s="222">
        <v>10</v>
      </c>
      <c r="D22" s="222">
        <v>1</v>
      </c>
      <c r="E22" s="222"/>
      <c r="F22" s="222">
        <v>1</v>
      </c>
      <c r="G22" s="222">
        <v>0</v>
      </c>
      <c r="H22" s="40">
        <f t="shared" si="1"/>
        <v>12</v>
      </c>
    </row>
    <row r="23" spans="2:8" x14ac:dyDescent="0.2">
      <c r="B23" s="45" t="s">
        <v>54</v>
      </c>
      <c r="C23" s="222">
        <v>6</v>
      </c>
      <c r="D23" s="222">
        <v>1</v>
      </c>
      <c r="E23" s="222">
        <v>1</v>
      </c>
      <c r="F23" s="222">
        <v>1</v>
      </c>
      <c r="G23" s="222">
        <v>0</v>
      </c>
      <c r="H23" s="40">
        <f t="shared" si="1"/>
        <v>9</v>
      </c>
    </row>
    <row r="24" spans="2:8" x14ac:dyDescent="0.2">
      <c r="B24" s="45" t="s">
        <v>55</v>
      </c>
      <c r="C24" s="222">
        <v>5</v>
      </c>
      <c r="D24" s="222">
        <v>0</v>
      </c>
      <c r="E24" s="222">
        <v>1</v>
      </c>
      <c r="F24" s="222">
        <v>0</v>
      </c>
      <c r="G24" s="222">
        <v>0</v>
      </c>
      <c r="H24" s="40">
        <f t="shared" si="1"/>
        <v>6</v>
      </c>
    </row>
    <row r="25" spans="2:8" x14ac:dyDescent="0.2">
      <c r="B25" s="45" t="s">
        <v>56</v>
      </c>
      <c r="C25" s="222">
        <v>1</v>
      </c>
      <c r="D25" s="222">
        <v>0</v>
      </c>
      <c r="E25" s="222">
        <v>0</v>
      </c>
      <c r="F25" s="222">
        <v>0</v>
      </c>
      <c r="G25" s="222">
        <v>0</v>
      </c>
      <c r="H25" s="40">
        <f t="shared" si="1"/>
        <v>1</v>
      </c>
    </row>
    <row r="26" spans="2:8" ht="13.5" thickBot="1" x14ac:dyDescent="0.25">
      <c r="B26" s="46" t="s">
        <v>57</v>
      </c>
      <c r="C26" s="224">
        <v>3</v>
      </c>
      <c r="D26" s="224">
        <v>0</v>
      </c>
      <c r="E26" s="224">
        <v>0</v>
      </c>
      <c r="F26" s="224">
        <v>1</v>
      </c>
      <c r="G26" s="224">
        <v>0</v>
      </c>
      <c r="H26" s="47">
        <f t="shared" si="1"/>
        <v>4</v>
      </c>
    </row>
    <row r="27" spans="2:8" x14ac:dyDescent="0.2">
      <c r="B27" s="44" t="s">
        <v>58</v>
      </c>
      <c r="C27" s="206">
        <f>+SUM(C28:C31)</f>
        <v>13</v>
      </c>
      <c r="D27" s="206">
        <f>+SUM(D28:D31)</f>
        <v>4</v>
      </c>
      <c r="E27" s="206">
        <f>+SUM(E28:E31)</f>
        <v>2</v>
      </c>
      <c r="F27" s="206">
        <f>+SUM(F28:F31)</f>
        <v>3</v>
      </c>
      <c r="G27" s="206">
        <f>+SUM(G28:G31)</f>
        <v>2</v>
      </c>
      <c r="H27" s="44">
        <f t="shared" si="1"/>
        <v>24</v>
      </c>
    </row>
    <row r="28" spans="2:8" x14ac:dyDescent="0.2">
      <c r="B28" s="38" t="s">
        <v>59</v>
      </c>
      <c r="C28" s="220">
        <v>1</v>
      </c>
      <c r="D28" s="221" t="s">
        <v>5</v>
      </c>
      <c r="E28" s="221" t="s">
        <v>5</v>
      </c>
      <c r="F28" s="221" t="s">
        <v>5</v>
      </c>
      <c r="G28" s="221" t="s">
        <v>5</v>
      </c>
      <c r="H28" s="39">
        <f t="shared" si="1"/>
        <v>1</v>
      </c>
    </row>
    <row r="29" spans="2:8" x14ac:dyDescent="0.2">
      <c r="B29" s="38" t="s">
        <v>60</v>
      </c>
      <c r="C29" s="220">
        <v>1</v>
      </c>
      <c r="D29" s="221">
        <v>1</v>
      </c>
      <c r="E29" s="221">
        <v>1</v>
      </c>
      <c r="F29" s="221">
        <v>1</v>
      </c>
      <c r="G29" s="221" t="s">
        <v>5</v>
      </c>
      <c r="H29" s="40">
        <f t="shared" si="1"/>
        <v>4</v>
      </c>
    </row>
    <row r="30" spans="2:8" x14ac:dyDescent="0.2">
      <c r="B30" s="41" t="s">
        <v>61</v>
      </c>
      <c r="C30" s="222">
        <v>6</v>
      </c>
      <c r="D30" s="222">
        <v>0</v>
      </c>
      <c r="E30" s="222">
        <v>0</v>
      </c>
      <c r="F30" s="222">
        <v>0</v>
      </c>
      <c r="G30" s="222">
        <v>0</v>
      </c>
      <c r="H30" s="40">
        <f t="shared" si="1"/>
        <v>6</v>
      </c>
    </row>
    <row r="31" spans="2:8" ht="13.5" thickBot="1" x14ac:dyDescent="0.25">
      <c r="B31" s="42" t="s">
        <v>62</v>
      </c>
      <c r="C31" s="55">
        <v>5</v>
      </c>
      <c r="D31" s="55">
        <v>3</v>
      </c>
      <c r="E31" s="55">
        <v>1</v>
      </c>
      <c r="F31" s="55">
        <v>2</v>
      </c>
      <c r="G31" s="55">
        <v>2</v>
      </c>
      <c r="H31" s="48">
        <f t="shared" si="1"/>
        <v>13</v>
      </c>
    </row>
    <row r="32" spans="2:8" x14ac:dyDescent="0.2">
      <c r="B32" s="44" t="s">
        <v>8</v>
      </c>
      <c r="C32" s="206">
        <v>286</v>
      </c>
      <c r="D32" s="206">
        <v>212</v>
      </c>
      <c r="E32" s="206">
        <v>224</v>
      </c>
      <c r="F32" s="206">
        <v>135</v>
      </c>
      <c r="G32" s="206">
        <v>41</v>
      </c>
      <c r="H32" s="44">
        <f t="shared" si="1"/>
        <v>898</v>
      </c>
    </row>
    <row r="33" spans="2:8" x14ac:dyDescent="0.2">
      <c r="B33" s="49" t="s">
        <v>254</v>
      </c>
      <c r="C33" s="225">
        <v>95</v>
      </c>
      <c r="D33" s="225">
        <v>170</v>
      </c>
      <c r="E33" s="225">
        <v>66</v>
      </c>
      <c r="F33" s="225">
        <v>67</v>
      </c>
      <c r="G33" s="225">
        <v>5</v>
      </c>
      <c r="H33" s="50">
        <f t="shared" si="1"/>
        <v>403</v>
      </c>
    </row>
    <row r="34" spans="2:8" x14ac:dyDescent="0.2">
      <c r="B34" s="41" t="s">
        <v>255</v>
      </c>
      <c r="C34" s="53">
        <v>22</v>
      </c>
      <c r="D34" s="53">
        <v>25</v>
      </c>
      <c r="E34" s="53">
        <v>11</v>
      </c>
      <c r="F34" s="53">
        <v>9</v>
      </c>
      <c r="G34" s="53">
        <v>2</v>
      </c>
      <c r="H34" s="51">
        <f t="shared" si="1"/>
        <v>69</v>
      </c>
    </row>
    <row r="35" spans="2:8" x14ac:dyDescent="0.2">
      <c r="B35" s="52" t="s">
        <v>63</v>
      </c>
      <c r="C35" s="53">
        <v>90</v>
      </c>
      <c r="D35" s="53">
        <v>170</v>
      </c>
      <c r="E35" s="53">
        <v>66</v>
      </c>
      <c r="F35" s="53">
        <v>63</v>
      </c>
      <c r="G35" s="53">
        <v>5</v>
      </c>
      <c r="H35" s="53">
        <f>SUM(C35:G35)</f>
        <v>394</v>
      </c>
    </row>
    <row r="36" spans="2:8" ht="13.5" thickBot="1" x14ac:dyDescent="0.25">
      <c r="B36" s="54" t="s">
        <v>64</v>
      </c>
      <c r="C36" s="55">
        <v>21</v>
      </c>
      <c r="D36" s="55">
        <v>25</v>
      </c>
      <c r="E36" s="55">
        <v>11</v>
      </c>
      <c r="F36" s="55">
        <v>8</v>
      </c>
      <c r="G36" s="55">
        <v>2</v>
      </c>
      <c r="H36" s="55">
        <v>67</v>
      </c>
    </row>
    <row r="37" spans="2:8" x14ac:dyDescent="0.2">
      <c r="B37" s="56"/>
      <c r="C37" s="57"/>
      <c r="D37" s="57"/>
      <c r="E37" s="57"/>
      <c r="F37" s="57"/>
      <c r="G37" s="57"/>
      <c r="H37" s="57"/>
    </row>
    <row r="38" spans="2:8" x14ac:dyDescent="0.2">
      <c r="B38" s="56"/>
      <c r="C38" s="57"/>
      <c r="D38" s="57"/>
      <c r="E38" s="57"/>
      <c r="F38" s="57"/>
      <c r="G38" s="57"/>
      <c r="H38" s="57"/>
    </row>
    <row r="39" spans="2:8" ht="15.75" x14ac:dyDescent="0.25">
      <c r="B39" s="31" t="s">
        <v>256</v>
      </c>
      <c r="C39" s="58"/>
      <c r="D39" s="58"/>
      <c r="E39" s="58"/>
      <c r="F39" s="58"/>
      <c r="G39" s="59"/>
      <c r="H39" s="60"/>
    </row>
    <row r="40" spans="2:8" x14ac:dyDescent="0.2">
      <c r="B40" s="61"/>
      <c r="C40" s="58"/>
      <c r="D40" s="58"/>
      <c r="E40" s="58"/>
      <c r="F40" s="58"/>
      <c r="G40" s="59"/>
      <c r="H40" s="60"/>
    </row>
    <row r="41" spans="2:8" ht="26.25" thickBot="1" x14ac:dyDescent="0.25">
      <c r="B41" s="62"/>
      <c r="C41" s="35" t="s">
        <v>33</v>
      </c>
      <c r="D41" s="35" t="s">
        <v>34</v>
      </c>
      <c r="E41" s="35" t="s">
        <v>35</v>
      </c>
      <c r="F41" s="35" t="s">
        <v>36</v>
      </c>
      <c r="G41" s="35" t="s">
        <v>37</v>
      </c>
      <c r="H41" s="35" t="s">
        <v>38</v>
      </c>
    </row>
    <row r="42" spans="2:8" x14ac:dyDescent="0.2">
      <c r="B42" s="63" t="s">
        <v>65</v>
      </c>
      <c r="C42" s="64"/>
      <c r="D42" s="64"/>
      <c r="E42" s="64"/>
      <c r="F42" s="64"/>
      <c r="G42" s="64"/>
      <c r="H42" s="64"/>
    </row>
    <row r="43" spans="2:8" x14ac:dyDescent="0.2">
      <c r="B43" s="65" t="s">
        <v>66</v>
      </c>
      <c r="C43" s="226">
        <v>579</v>
      </c>
      <c r="D43" s="226">
        <v>52</v>
      </c>
      <c r="E43" s="226">
        <v>29</v>
      </c>
      <c r="F43" s="226">
        <v>67</v>
      </c>
      <c r="G43" s="226">
        <v>3</v>
      </c>
      <c r="H43" s="66">
        <f>+SUM(C43:G43)</f>
        <v>730</v>
      </c>
    </row>
    <row r="44" spans="2:8" x14ac:dyDescent="0.2">
      <c r="B44" s="67" t="s">
        <v>67</v>
      </c>
      <c r="C44" s="227">
        <v>35</v>
      </c>
      <c r="D44" s="227">
        <v>21</v>
      </c>
      <c r="E44" s="227">
        <v>10</v>
      </c>
      <c r="F44" s="227">
        <v>4</v>
      </c>
      <c r="G44" s="227">
        <v>10</v>
      </c>
      <c r="H44" s="68">
        <f t="shared" ref="H44:H65" si="2">+SUM(C44:G44)</f>
        <v>80</v>
      </c>
    </row>
    <row r="45" spans="2:8" x14ac:dyDescent="0.2">
      <c r="B45" s="67" t="s">
        <v>273</v>
      </c>
      <c r="C45" s="227">
        <v>462</v>
      </c>
      <c r="D45" s="227">
        <v>62</v>
      </c>
      <c r="E45" s="227">
        <v>35</v>
      </c>
      <c r="F45" s="227">
        <v>60</v>
      </c>
      <c r="G45" s="227">
        <v>13</v>
      </c>
      <c r="H45" s="68">
        <f t="shared" si="2"/>
        <v>632</v>
      </c>
    </row>
    <row r="46" spans="2:8" x14ac:dyDescent="0.2">
      <c r="B46" s="69" t="s">
        <v>68</v>
      </c>
      <c r="C46" s="227">
        <v>1517</v>
      </c>
      <c r="D46" s="227">
        <v>162</v>
      </c>
      <c r="E46" s="227">
        <v>97</v>
      </c>
      <c r="F46" s="227">
        <v>161</v>
      </c>
      <c r="G46" s="227">
        <v>40</v>
      </c>
      <c r="H46" s="227">
        <f t="shared" si="2"/>
        <v>1977</v>
      </c>
    </row>
    <row r="47" spans="2:8" x14ac:dyDescent="0.2">
      <c r="B47" s="69" t="s">
        <v>69</v>
      </c>
      <c r="C47" s="227">
        <v>2309</v>
      </c>
      <c r="D47" s="227">
        <v>286</v>
      </c>
      <c r="E47" s="227">
        <v>132</v>
      </c>
      <c r="F47" s="227">
        <v>268</v>
      </c>
      <c r="G47" s="227">
        <v>57</v>
      </c>
      <c r="H47" s="227">
        <f t="shared" si="2"/>
        <v>3052</v>
      </c>
    </row>
    <row r="48" spans="2:8" x14ac:dyDescent="0.2">
      <c r="B48" s="69" t="s">
        <v>70</v>
      </c>
      <c r="C48" s="227">
        <v>951</v>
      </c>
      <c r="D48" s="227">
        <v>125</v>
      </c>
      <c r="E48" s="227">
        <v>63</v>
      </c>
      <c r="F48" s="227">
        <v>118</v>
      </c>
      <c r="G48" s="227">
        <v>27</v>
      </c>
      <c r="H48" s="227">
        <f t="shared" si="2"/>
        <v>1284</v>
      </c>
    </row>
    <row r="49" spans="2:8" ht="13.5" thickBot="1" x14ac:dyDescent="0.25">
      <c r="B49" s="70" t="s">
        <v>71</v>
      </c>
      <c r="C49" s="228">
        <v>134</v>
      </c>
      <c r="D49" s="228">
        <v>28</v>
      </c>
      <c r="E49" s="228">
        <v>17</v>
      </c>
      <c r="F49" s="228">
        <v>25</v>
      </c>
      <c r="G49" s="228">
        <v>9</v>
      </c>
      <c r="H49" s="71">
        <f t="shared" si="2"/>
        <v>213</v>
      </c>
    </row>
    <row r="50" spans="2:8" x14ac:dyDescent="0.2">
      <c r="B50" s="63" t="s">
        <v>72</v>
      </c>
      <c r="C50" s="229"/>
      <c r="D50" s="229"/>
      <c r="E50" s="229"/>
      <c r="F50" s="229"/>
      <c r="G50" s="229"/>
      <c r="H50" s="64"/>
    </row>
    <row r="51" spans="2:8" x14ac:dyDescent="0.2">
      <c r="B51" s="69" t="s">
        <v>73</v>
      </c>
      <c r="C51" s="226">
        <v>1</v>
      </c>
      <c r="D51" s="226" t="s">
        <v>5</v>
      </c>
      <c r="E51" s="226" t="s">
        <v>5</v>
      </c>
      <c r="F51" s="226" t="s">
        <v>5</v>
      </c>
      <c r="G51" s="226" t="s">
        <v>5</v>
      </c>
      <c r="H51" s="66">
        <f t="shared" si="2"/>
        <v>1</v>
      </c>
    </row>
    <row r="52" spans="2:8" x14ac:dyDescent="0.2">
      <c r="B52" s="69" t="s">
        <v>74</v>
      </c>
      <c r="C52" s="226">
        <v>1</v>
      </c>
      <c r="D52" s="226">
        <v>1</v>
      </c>
      <c r="E52" s="226">
        <v>1</v>
      </c>
      <c r="F52" s="226">
        <v>1</v>
      </c>
      <c r="G52" s="226" t="s">
        <v>5</v>
      </c>
      <c r="H52" s="66">
        <f t="shared" si="2"/>
        <v>4</v>
      </c>
    </row>
    <row r="53" spans="2:8" x14ac:dyDescent="0.2">
      <c r="B53" s="69" t="s">
        <v>75</v>
      </c>
      <c r="C53" s="226">
        <v>2</v>
      </c>
      <c r="D53" s="226">
        <v>1</v>
      </c>
      <c r="E53" s="226">
        <v>1</v>
      </c>
      <c r="F53" s="226">
        <v>1</v>
      </c>
      <c r="G53" s="226">
        <v>0</v>
      </c>
      <c r="H53" s="66">
        <f t="shared" si="2"/>
        <v>5</v>
      </c>
    </row>
    <row r="54" spans="2:8" x14ac:dyDescent="0.2">
      <c r="B54" s="69" t="s">
        <v>76</v>
      </c>
      <c r="C54" s="226">
        <v>6</v>
      </c>
      <c r="D54" s="226">
        <v>0</v>
      </c>
      <c r="E54" s="226">
        <v>0</v>
      </c>
      <c r="F54" s="226">
        <v>0</v>
      </c>
      <c r="G54" s="226">
        <v>0</v>
      </c>
      <c r="H54" s="66">
        <f t="shared" si="2"/>
        <v>6</v>
      </c>
    </row>
    <row r="55" spans="2:8" x14ac:dyDescent="0.2">
      <c r="B55" s="69" t="s">
        <v>77</v>
      </c>
      <c r="C55" s="226">
        <v>208</v>
      </c>
      <c r="D55" s="226">
        <v>30</v>
      </c>
      <c r="E55" s="226">
        <v>10</v>
      </c>
      <c r="F55" s="226">
        <v>27</v>
      </c>
      <c r="G55" s="226">
        <v>6</v>
      </c>
      <c r="H55" s="66">
        <f t="shared" si="2"/>
        <v>281</v>
      </c>
    </row>
    <row r="56" spans="2:8" x14ac:dyDescent="0.2">
      <c r="B56" s="69" t="s">
        <v>78</v>
      </c>
      <c r="C56" s="226">
        <v>58</v>
      </c>
      <c r="D56" s="226">
        <v>13</v>
      </c>
      <c r="E56" s="226">
        <v>6</v>
      </c>
      <c r="F56" s="226">
        <v>10</v>
      </c>
      <c r="G56" s="226">
        <v>2</v>
      </c>
      <c r="H56" s="66">
        <f t="shared" si="2"/>
        <v>89</v>
      </c>
    </row>
    <row r="57" spans="2:8" x14ac:dyDescent="0.2">
      <c r="B57" s="67" t="s">
        <v>68</v>
      </c>
      <c r="C57" s="227">
        <v>30</v>
      </c>
      <c r="D57" s="227">
        <v>13</v>
      </c>
      <c r="E57" s="227">
        <v>4</v>
      </c>
      <c r="F57" s="227">
        <v>7</v>
      </c>
      <c r="G57" s="227">
        <v>1</v>
      </c>
      <c r="H57" s="68">
        <f t="shared" si="2"/>
        <v>55</v>
      </c>
    </row>
    <row r="58" spans="2:8" x14ac:dyDescent="0.2">
      <c r="B58" s="67" t="s">
        <v>79</v>
      </c>
      <c r="C58" s="227">
        <v>147</v>
      </c>
      <c r="D58" s="227">
        <v>33</v>
      </c>
      <c r="E58" s="227">
        <v>13</v>
      </c>
      <c r="F58" s="227">
        <v>29</v>
      </c>
      <c r="G58" s="227">
        <v>3</v>
      </c>
      <c r="H58" s="68">
        <f t="shared" si="2"/>
        <v>225</v>
      </c>
    </row>
    <row r="59" spans="2:8" ht="13.5" thickBot="1" x14ac:dyDescent="0.25">
      <c r="B59" s="70" t="s">
        <v>80</v>
      </c>
      <c r="C59" s="228">
        <v>43</v>
      </c>
      <c r="D59" s="228">
        <v>10</v>
      </c>
      <c r="E59" s="228">
        <v>4</v>
      </c>
      <c r="F59" s="228">
        <v>9</v>
      </c>
      <c r="G59" s="228">
        <v>1</v>
      </c>
      <c r="H59" s="71">
        <f t="shared" si="2"/>
        <v>67</v>
      </c>
    </row>
    <row r="60" spans="2:8" x14ac:dyDescent="0.2">
      <c r="B60" s="63" t="s">
        <v>81</v>
      </c>
      <c r="C60" s="229"/>
      <c r="D60" s="229"/>
      <c r="E60" s="229"/>
      <c r="F60" s="229"/>
      <c r="G60" s="229"/>
      <c r="H60" s="64"/>
    </row>
    <row r="61" spans="2:8" x14ac:dyDescent="0.2">
      <c r="B61" s="69" t="s">
        <v>82</v>
      </c>
      <c r="C61" s="226">
        <v>87</v>
      </c>
      <c r="D61" s="226">
        <v>31</v>
      </c>
      <c r="E61" s="226">
        <v>13</v>
      </c>
      <c r="F61" s="226">
        <v>14</v>
      </c>
      <c r="G61" s="226">
        <v>7</v>
      </c>
      <c r="H61" s="66">
        <f t="shared" si="2"/>
        <v>152</v>
      </c>
    </row>
    <row r="62" spans="2:8" x14ac:dyDescent="0.2">
      <c r="B62" s="69" t="s">
        <v>68</v>
      </c>
      <c r="C62" s="226">
        <v>43</v>
      </c>
      <c r="D62" s="226">
        <v>15</v>
      </c>
      <c r="E62" s="226">
        <v>3</v>
      </c>
      <c r="F62" s="226">
        <v>6</v>
      </c>
      <c r="G62" s="226">
        <v>2</v>
      </c>
      <c r="H62" s="66">
        <f t="shared" si="2"/>
        <v>69</v>
      </c>
    </row>
    <row r="63" spans="2:8" x14ac:dyDescent="0.2">
      <c r="B63" s="69" t="s">
        <v>79</v>
      </c>
      <c r="C63" s="226">
        <v>33</v>
      </c>
      <c r="D63" s="226">
        <v>7</v>
      </c>
      <c r="E63" s="226">
        <v>0</v>
      </c>
      <c r="F63" s="226">
        <v>4</v>
      </c>
      <c r="G63" s="226">
        <v>0</v>
      </c>
      <c r="H63" s="66">
        <f t="shared" si="2"/>
        <v>44</v>
      </c>
    </row>
    <row r="64" spans="2:8" ht="13.5" thickBot="1" x14ac:dyDescent="0.25">
      <c r="B64" s="70" t="s">
        <v>80</v>
      </c>
      <c r="C64" s="228">
        <v>93</v>
      </c>
      <c r="D64" s="228">
        <v>32</v>
      </c>
      <c r="E64" s="228">
        <v>13</v>
      </c>
      <c r="F64" s="228">
        <v>14</v>
      </c>
      <c r="G64" s="228">
        <v>7</v>
      </c>
      <c r="H64" s="71">
        <f t="shared" si="2"/>
        <v>159</v>
      </c>
    </row>
    <row r="65" spans="2:8" ht="13.5" thickBot="1" x14ac:dyDescent="0.25">
      <c r="B65" s="72" t="s">
        <v>83</v>
      </c>
      <c r="C65" s="73">
        <f>+SUM(C43:C64)</f>
        <v>6739</v>
      </c>
      <c r="D65" s="73">
        <f>+SUM(D43:D64)</f>
        <v>922</v>
      </c>
      <c r="E65" s="73">
        <f>+SUM(E43:E64)</f>
        <v>451</v>
      </c>
      <c r="F65" s="73">
        <f>+SUM(F43:F64)</f>
        <v>825</v>
      </c>
      <c r="G65" s="73">
        <f>+SUM(G43:G64)</f>
        <v>188</v>
      </c>
      <c r="H65" s="73">
        <f t="shared" si="2"/>
        <v>9125</v>
      </c>
    </row>
    <row r="66" spans="2:8" x14ac:dyDescent="0.2">
      <c r="B66" s="33"/>
      <c r="C66" s="33"/>
      <c r="D66" s="33"/>
      <c r="E66" s="33"/>
      <c r="F66" s="33"/>
      <c r="G66" s="33"/>
      <c r="H66" s="33"/>
    </row>
    <row r="67" spans="2:8" x14ac:dyDescent="0.2">
      <c r="B67" s="33"/>
      <c r="C67" s="33"/>
      <c r="D67" s="33"/>
      <c r="E67" s="33"/>
      <c r="F67" s="33"/>
      <c r="G67" s="33"/>
      <c r="H67" s="33"/>
    </row>
    <row r="68" spans="2:8" ht="15.75" x14ac:dyDescent="0.25">
      <c r="B68" s="31" t="s">
        <v>84</v>
      </c>
      <c r="C68" s="58"/>
      <c r="D68" s="58"/>
      <c r="E68" s="58"/>
      <c r="F68" s="58"/>
      <c r="G68" s="33"/>
      <c r="H68" s="33"/>
    </row>
    <row r="69" spans="2:8" x14ac:dyDescent="0.2">
      <c r="B69" s="61"/>
      <c r="C69" s="58"/>
      <c r="D69" s="58"/>
      <c r="E69" s="58"/>
      <c r="F69" s="58"/>
      <c r="G69" s="33"/>
      <c r="H69" s="33"/>
    </row>
    <row r="70" spans="2:8" ht="13.5" thickBot="1" x14ac:dyDescent="0.25">
      <c r="B70" s="74"/>
      <c r="C70" s="75">
        <v>2010</v>
      </c>
      <c r="D70" s="75">
        <v>2011</v>
      </c>
      <c r="E70" s="75">
        <v>2012</v>
      </c>
      <c r="F70" s="75">
        <v>2013</v>
      </c>
      <c r="G70" s="75">
        <v>2014</v>
      </c>
      <c r="H70" s="75">
        <v>2015</v>
      </c>
    </row>
    <row r="71" spans="2:8" x14ac:dyDescent="0.2">
      <c r="B71" s="62" t="s">
        <v>85</v>
      </c>
      <c r="C71" s="76"/>
      <c r="D71" s="76"/>
      <c r="E71" s="76"/>
      <c r="F71" s="76"/>
      <c r="G71" s="76"/>
    </row>
    <row r="72" spans="2:8" x14ac:dyDescent="0.2">
      <c r="B72" s="69" t="s">
        <v>66</v>
      </c>
      <c r="C72" s="66">
        <v>685</v>
      </c>
      <c r="D72" s="66">
        <v>685</v>
      </c>
      <c r="E72" s="66">
        <v>685</v>
      </c>
      <c r="F72" s="66">
        <v>685</v>
      </c>
      <c r="G72" s="66">
        <v>685</v>
      </c>
      <c r="H72" s="66">
        <f>+H43</f>
        <v>730</v>
      </c>
    </row>
    <row r="73" spans="2:8" ht="13.5" thickBot="1" x14ac:dyDescent="0.25">
      <c r="B73" s="70" t="s">
        <v>86</v>
      </c>
      <c r="C73" s="71">
        <v>80</v>
      </c>
      <c r="D73" s="71">
        <v>80</v>
      </c>
      <c r="E73" s="71">
        <v>80</v>
      </c>
      <c r="F73" s="71">
        <v>80</v>
      </c>
      <c r="G73" s="71">
        <v>80</v>
      </c>
      <c r="H73" s="71">
        <f>+H44</f>
        <v>80</v>
      </c>
    </row>
    <row r="74" spans="2:8" x14ac:dyDescent="0.2">
      <c r="B74" s="62" t="s">
        <v>87</v>
      </c>
      <c r="C74" s="76"/>
      <c r="D74" s="76"/>
      <c r="E74" s="76"/>
      <c r="F74" s="76"/>
      <c r="G74" s="76"/>
      <c r="H74" s="76"/>
    </row>
    <row r="75" spans="2:8" x14ac:dyDescent="0.2">
      <c r="B75" s="69" t="s">
        <v>273</v>
      </c>
      <c r="C75" s="66">
        <v>631</v>
      </c>
      <c r="D75" s="66">
        <v>631</v>
      </c>
      <c r="E75" s="66">
        <v>631</v>
      </c>
      <c r="F75" s="66">
        <v>631</v>
      </c>
      <c r="G75" s="66">
        <v>631</v>
      </c>
      <c r="H75" s="66">
        <f>+H45</f>
        <v>632</v>
      </c>
    </row>
    <row r="76" spans="2:8" x14ac:dyDescent="0.2">
      <c r="B76" s="69" t="s">
        <v>73</v>
      </c>
      <c r="C76" s="66">
        <v>1</v>
      </c>
      <c r="D76" s="66">
        <v>1</v>
      </c>
      <c r="E76" s="66">
        <v>1</v>
      </c>
      <c r="F76" s="66">
        <v>1</v>
      </c>
      <c r="G76" s="66">
        <v>1</v>
      </c>
      <c r="H76" s="66">
        <f t="shared" ref="H76:H81" si="3">+H51</f>
        <v>1</v>
      </c>
    </row>
    <row r="77" spans="2:8" x14ac:dyDescent="0.2">
      <c r="B77" s="69" t="s">
        <v>74</v>
      </c>
      <c r="C77" s="66">
        <v>4</v>
      </c>
      <c r="D77" s="66">
        <v>4</v>
      </c>
      <c r="E77" s="66">
        <v>4</v>
      </c>
      <c r="F77" s="66">
        <v>4</v>
      </c>
      <c r="G77" s="66">
        <v>4</v>
      </c>
      <c r="H77" s="66">
        <f t="shared" si="3"/>
        <v>4</v>
      </c>
    </row>
    <row r="78" spans="2:8" x14ac:dyDescent="0.2">
      <c r="B78" s="69" t="s">
        <v>75</v>
      </c>
      <c r="C78" s="66">
        <v>5</v>
      </c>
      <c r="D78" s="66">
        <v>5</v>
      </c>
      <c r="E78" s="66">
        <v>5</v>
      </c>
      <c r="F78" s="66">
        <v>5</v>
      </c>
      <c r="G78" s="66">
        <v>5</v>
      </c>
      <c r="H78" s="66">
        <f t="shared" si="3"/>
        <v>5</v>
      </c>
    </row>
    <row r="79" spans="2:8" x14ac:dyDescent="0.2">
      <c r="B79" s="69" t="s">
        <v>76</v>
      </c>
      <c r="C79" s="66">
        <v>6</v>
      </c>
      <c r="D79" s="66">
        <v>6</v>
      </c>
      <c r="E79" s="66">
        <v>6</v>
      </c>
      <c r="F79" s="66">
        <v>6</v>
      </c>
      <c r="G79" s="66">
        <v>6</v>
      </c>
      <c r="H79" s="66">
        <f t="shared" si="3"/>
        <v>6</v>
      </c>
    </row>
    <row r="80" spans="2:8" x14ac:dyDescent="0.2">
      <c r="B80" s="69" t="s">
        <v>88</v>
      </c>
      <c r="C80" s="66">
        <v>273</v>
      </c>
      <c r="D80" s="66">
        <v>273</v>
      </c>
      <c r="E80" s="66">
        <v>273</v>
      </c>
      <c r="F80" s="66">
        <v>273</v>
      </c>
      <c r="G80" s="66">
        <v>273</v>
      </c>
      <c r="H80" s="66">
        <f t="shared" si="3"/>
        <v>281</v>
      </c>
    </row>
    <row r="81" spans="2:9" ht="13.5" thickBot="1" x14ac:dyDescent="0.25">
      <c r="B81" s="70" t="s">
        <v>89</v>
      </c>
      <c r="C81" s="71">
        <v>86</v>
      </c>
      <c r="D81" s="71">
        <v>86</v>
      </c>
      <c r="E81" s="71">
        <v>86</v>
      </c>
      <c r="F81" s="71">
        <v>86</v>
      </c>
      <c r="G81" s="71">
        <v>86</v>
      </c>
      <c r="H81" s="71">
        <f t="shared" si="3"/>
        <v>89</v>
      </c>
    </row>
    <row r="82" spans="2:9" x14ac:dyDescent="0.2">
      <c r="B82" s="63" t="s">
        <v>90</v>
      </c>
      <c r="C82" s="77"/>
      <c r="D82" s="77"/>
      <c r="E82" s="77"/>
      <c r="F82" s="77"/>
      <c r="G82" s="77"/>
      <c r="H82" s="77"/>
    </row>
    <row r="83" spans="2:9" x14ac:dyDescent="0.2">
      <c r="B83" s="65" t="s">
        <v>91</v>
      </c>
      <c r="C83" s="78">
        <v>152</v>
      </c>
      <c r="D83" s="78">
        <v>152</v>
      </c>
      <c r="E83" s="78">
        <v>152</v>
      </c>
      <c r="F83" s="78">
        <v>152</v>
      </c>
      <c r="G83" s="78">
        <v>152</v>
      </c>
      <c r="H83" s="78">
        <v>152</v>
      </c>
    </row>
    <row r="84" spans="2:9" x14ac:dyDescent="0.2">
      <c r="B84" s="69" t="s">
        <v>68</v>
      </c>
      <c r="C84" s="66">
        <v>2162</v>
      </c>
      <c r="D84" s="66">
        <v>2084</v>
      </c>
      <c r="E84" s="66">
        <v>2090</v>
      </c>
      <c r="F84" s="66">
        <v>2089</v>
      </c>
      <c r="G84" s="66">
        <v>2091</v>
      </c>
      <c r="H84" s="226">
        <v>2101</v>
      </c>
    </row>
    <row r="85" spans="2:9" x14ac:dyDescent="0.2">
      <c r="B85" s="69" t="s">
        <v>79</v>
      </c>
      <c r="C85" s="66">
        <v>3363</v>
      </c>
      <c r="D85" s="66">
        <v>3321</v>
      </c>
      <c r="E85" s="66">
        <v>3318</v>
      </c>
      <c r="F85" s="66">
        <v>3317</v>
      </c>
      <c r="G85" s="66">
        <v>3319</v>
      </c>
      <c r="H85" s="226">
        <v>3326</v>
      </c>
    </row>
    <row r="86" spans="2:9" x14ac:dyDescent="0.2">
      <c r="B86" s="69" t="s">
        <v>70</v>
      </c>
      <c r="C86" s="66">
        <v>1509</v>
      </c>
      <c r="D86" s="66">
        <v>1502</v>
      </c>
      <c r="E86" s="66">
        <v>1503</v>
      </c>
      <c r="F86" s="66">
        <v>1503</v>
      </c>
      <c r="G86" s="66">
        <v>1503</v>
      </c>
      <c r="H86" s="226">
        <v>1505</v>
      </c>
    </row>
    <row r="87" spans="2:9" ht="13.5" thickBot="1" x14ac:dyDescent="0.25">
      <c r="B87" s="70" t="s">
        <v>71</v>
      </c>
      <c r="C87" s="71">
        <v>201</v>
      </c>
      <c r="D87" s="71">
        <v>201</v>
      </c>
      <c r="E87" s="71">
        <v>213</v>
      </c>
      <c r="F87" s="71">
        <v>213</v>
      </c>
      <c r="G87" s="71">
        <v>213</v>
      </c>
      <c r="H87" s="71">
        <v>213</v>
      </c>
    </row>
    <row r="88" spans="2:9" ht="13.5" thickBot="1" x14ac:dyDescent="0.25">
      <c r="B88" s="72" t="s">
        <v>83</v>
      </c>
      <c r="C88" s="73">
        <f t="shared" ref="C88:F88" si="4">SUM(C72:C87)</f>
        <v>9158</v>
      </c>
      <c r="D88" s="73">
        <f t="shared" si="4"/>
        <v>9031</v>
      </c>
      <c r="E88" s="73">
        <f t="shared" si="4"/>
        <v>9047</v>
      </c>
      <c r="F88" s="73">
        <f t="shared" si="4"/>
        <v>9045</v>
      </c>
      <c r="G88" s="73">
        <f t="shared" ref="G88" si="5">SUM(G72:G87)</f>
        <v>9049</v>
      </c>
      <c r="H88" s="73">
        <f>SUM(H72:H87)</f>
        <v>9125</v>
      </c>
    </row>
    <row r="90" spans="2:9" x14ac:dyDescent="0.2">
      <c r="C90" s="216"/>
      <c r="D90" s="216"/>
      <c r="E90" s="216"/>
      <c r="F90" s="216"/>
      <c r="G90" s="216"/>
      <c r="H90" s="216"/>
      <c r="I90" s="216"/>
    </row>
  </sheetData>
  <phoneticPr fontId="0" type="noConversion"/>
  <pageMargins left="0.75" right="0.75" top="0.76" bottom="1.1000000000000001" header="0" footer="0"/>
  <pageSetup paperSize="9" scale="91" orientation="landscape" r:id="rId1"/>
  <headerFooter alignWithMargins="0"/>
  <rowBreaks count="2" manualBreakCount="2">
    <brk id="37" max="16383" man="1"/>
    <brk id="67" max="16383" man="1"/>
  </rowBreaks>
  <ignoredErrors>
    <ignoredError sqref="C2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2"/>
  <sheetViews>
    <sheetView zoomScaleNormal="100" workbookViewId="0"/>
  </sheetViews>
  <sheetFormatPr defaultColWidth="11.42578125" defaultRowHeight="12.75" x14ac:dyDescent="0.2"/>
  <cols>
    <col min="1" max="1" width="9.140625" customWidth="1"/>
    <col min="2" max="2" width="58.7109375" customWidth="1"/>
    <col min="3" max="7" width="11.7109375" customWidth="1"/>
    <col min="8" max="8" width="11.7109375" style="18" customWidth="1"/>
  </cols>
  <sheetData>
    <row r="2" spans="2:8" ht="15.75" x14ac:dyDescent="0.25">
      <c r="B2" s="9" t="s">
        <v>246</v>
      </c>
    </row>
    <row r="3" spans="2:8" x14ac:dyDescent="0.2">
      <c r="B3" s="8"/>
    </row>
    <row r="4" spans="2:8" x14ac:dyDescent="0.2">
      <c r="B4" s="8"/>
    </row>
    <row r="5" spans="2:8" ht="15.75" x14ac:dyDescent="0.25">
      <c r="B5" s="7" t="s">
        <v>108</v>
      </c>
      <c r="C5" s="79"/>
      <c r="D5" s="79"/>
      <c r="E5" s="79"/>
      <c r="F5" s="79"/>
      <c r="G5" s="79"/>
      <c r="H5" s="90"/>
    </row>
    <row r="6" spans="2:8" x14ac:dyDescent="0.2">
      <c r="B6" s="79"/>
      <c r="C6" s="79"/>
      <c r="D6" s="79"/>
      <c r="E6" s="79"/>
      <c r="F6" s="79"/>
      <c r="G6" s="79"/>
      <c r="H6" s="90"/>
    </row>
    <row r="7" spans="2:8" ht="13.5" thickBot="1" x14ac:dyDescent="0.25">
      <c r="B7" s="80"/>
      <c r="C7" s="81">
        <v>2010</v>
      </c>
      <c r="D7" s="81">
        <v>2011</v>
      </c>
      <c r="E7" s="81">
        <v>2012</v>
      </c>
      <c r="F7" s="81">
        <v>2013</v>
      </c>
      <c r="G7" s="81">
        <v>2014</v>
      </c>
      <c r="H7" s="81" t="s">
        <v>257</v>
      </c>
    </row>
    <row r="8" spans="2:8" x14ac:dyDescent="0.2">
      <c r="B8" s="82" t="s">
        <v>92</v>
      </c>
      <c r="C8" s="83">
        <f t="shared" ref="C8:H8" si="0">SUM(C9:C16)</f>
        <v>204357</v>
      </c>
      <c r="D8" s="83">
        <f t="shared" si="0"/>
        <v>203784</v>
      </c>
      <c r="E8" s="83">
        <f t="shared" si="0"/>
        <v>173471</v>
      </c>
      <c r="F8" s="83">
        <f t="shared" si="0"/>
        <v>170199</v>
      </c>
      <c r="G8" s="83">
        <f t="shared" si="0"/>
        <v>151263</v>
      </c>
      <c r="H8" s="83">
        <f t="shared" si="0"/>
        <v>162696</v>
      </c>
    </row>
    <row r="9" spans="2:8" x14ac:dyDescent="0.2">
      <c r="B9" s="84" t="s">
        <v>93</v>
      </c>
      <c r="C9" s="85">
        <v>93176</v>
      </c>
      <c r="D9" s="85">
        <v>88694</v>
      </c>
      <c r="E9" s="85">
        <v>65906</v>
      </c>
      <c r="F9" s="85">
        <v>65337</v>
      </c>
      <c r="G9" s="85">
        <v>55097</v>
      </c>
      <c r="H9" s="85">
        <v>59001</v>
      </c>
    </row>
    <row r="10" spans="2:8" x14ac:dyDescent="0.2">
      <c r="B10" s="84" t="s">
        <v>94</v>
      </c>
      <c r="C10" s="85">
        <v>6722</v>
      </c>
      <c r="D10" s="85">
        <v>7340</v>
      </c>
      <c r="E10" s="85">
        <v>8560</v>
      </c>
      <c r="F10" s="85">
        <v>8862</v>
      </c>
      <c r="G10" s="85">
        <v>10657</v>
      </c>
      <c r="H10" s="85">
        <v>12250</v>
      </c>
    </row>
    <row r="11" spans="2:8" x14ac:dyDescent="0.2">
      <c r="B11" s="84" t="s">
        <v>95</v>
      </c>
      <c r="C11" s="85">
        <v>1886</v>
      </c>
      <c r="D11" s="85">
        <v>1753</v>
      </c>
      <c r="E11" s="85">
        <v>1778</v>
      </c>
      <c r="F11" s="85">
        <v>1759</v>
      </c>
      <c r="G11" s="85">
        <v>1844</v>
      </c>
      <c r="H11" s="85">
        <v>1902</v>
      </c>
    </row>
    <row r="12" spans="2:8" x14ac:dyDescent="0.2">
      <c r="B12" s="84" t="s">
        <v>96</v>
      </c>
      <c r="C12" s="85">
        <v>6584</v>
      </c>
      <c r="D12" s="85">
        <v>8416</v>
      </c>
      <c r="E12" s="85">
        <v>9397</v>
      </c>
      <c r="F12" s="85">
        <v>9737</v>
      </c>
      <c r="G12" s="85">
        <v>9022</v>
      </c>
      <c r="H12" s="85">
        <v>11116</v>
      </c>
    </row>
    <row r="13" spans="2:8" x14ac:dyDescent="0.2">
      <c r="B13" s="84" t="s">
        <v>97</v>
      </c>
      <c r="C13" s="85">
        <v>86708</v>
      </c>
      <c r="D13" s="85">
        <v>87450</v>
      </c>
      <c r="E13" s="85">
        <v>76214</v>
      </c>
      <c r="F13" s="85">
        <v>71410</v>
      </c>
      <c r="G13" s="85">
        <v>62498</v>
      </c>
      <c r="H13" s="85">
        <v>65717</v>
      </c>
    </row>
    <row r="14" spans="2:8" x14ac:dyDescent="0.2">
      <c r="B14" s="84" t="s">
        <v>98</v>
      </c>
      <c r="C14" s="85">
        <v>106</v>
      </c>
      <c r="D14" s="85">
        <v>48</v>
      </c>
      <c r="E14" s="85">
        <v>25</v>
      </c>
      <c r="F14" s="85">
        <v>0</v>
      </c>
      <c r="G14" s="85">
        <v>0</v>
      </c>
      <c r="H14" s="85">
        <v>0</v>
      </c>
    </row>
    <row r="15" spans="2:8" x14ac:dyDescent="0.2">
      <c r="B15" s="84" t="s">
        <v>261</v>
      </c>
      <c r="C15" s="85">
        <v>9071</v>
      </c>
      <c r="D15" s="85">
        <v>9975</v>
      </c>
      <c r="E15" s="85">
        <v>11457</v>
      </c>
      <c r="F15" s="85">
        <v>12955</v>
      </c>
      <c r="G15" s="85">
        <v>12017</v>
      </c>
      <c r="H15" s="85">
        <v>12577</v>
      </c>
    </row>
    <row r="16" spans="2:8" ht="13.5" thickBot="1" x14ac:dyDescent="0.25">
      <c r="B16" s="86" t="s">
        <v>263</v>
      </c>
      <c r="C16" s="87">
        <v>104</v>
      </c>
      <c r="D16" s="87">
        <v>108</v>
      </c>
      <c r="E16" s="87">
        <v>134</v>
      </c>
      <c r="F16" s="87">
        <v>139</v>
      </c>
      <c r="G16" s="87">
        <v>128</v>
      </c>
      <c r="H16" s="87">
        <v>133</v>
      </c>
    </row>
    <row r="17" spans="2:8" x14ac:dyDescent="0.2">
      <c r="B17" s="82" t="s">
        <v>99</v>
      </c>
      <c r="C17" s="83">
        <f t="shared" ref="C17:H17" si="1">SUM(C18:C25)</f>
        <v>181859</v>
      </c>
      <c r="D17" s="83">
        <f t="shared" si="1"/>
        <v>187524</v>
      </c>
      <c r="E17" s="83">
        <f t="shared" si="1"/>
        <v>177661</v>
      </c>
      <c r="F17" s="83">
        <f t="shared" si="1"/>
        <v>161792</v>
      </c>
      <c r="G17" s="83">
        <f t="shared" si="1"/>
        <v>150209</v>
      </c>
      <c r="H17" s="83">
        <f t="shared" si="1"/>
        <v>144714</v>
      </c>
    </row>
    <row r="18" spans="2:8" x14ac:dyDescent="0.2">
      <c r="B18" s="84" t="s">
        <v>100</v>
      </c>
      <c r="C18" s="85">
        <v>63769</v>
      </c>
      <c r="D18" s="85">
        <v>65230</v>
      </c>
      <c r="E18" s="85">
        <v>57785</v>
      </c>
      <c r="F18" s="85">
        <v>51972</v>
      </c>
      <c r="G18" s="85">
        <v>45334</v>
      </c>
      <c r="H18" s="85">
        <v>44203</v>
      </c>
    </row>
    <row r="19" spans="2:8" x14ac:dyDescent="0.2">
      <c r="B19" s="84" t="s">
        <v>97</v>
      </c>
      <c r="C19" s="85">
        <v>64918</v>
      </c>
      <c r="D19" s="85">
        <v>68933</v>
      </c>
      <c r="E19" s="85">
        <v>70231</v>
      </c>
      <c r="F19" s="85">
        <v>60030</v>
      </c>
      <c r="G19" s="85">
        <v>55943</v>
      </c>
      <c r="H19" s="85">
        <v>51318</v>
      </c>
    </row>
    <row r="20" spans="2:8" x14ac:dyDescent="0.2">
      <c r="B20" s="84" t="s">
        <v>101</v>
      </c>
      <c r="C20" s="85">
        <v>8183</v>
      </c>
      <c r="D20" s="85">
        <v>6450</v>
      </c>
      <c r="E20" s="85">
        <v>5454</v>
      </c>
      <c r="F20" s="85">
        <v>4713</v>
      </c>
      <c r="G20" s="85">
        <v>3735</v>
      </c>
      <c r="H20" s="85">
        <v>3875</v>
      </c>
    </row>
    <row r="21" spans="2:8" x14ac:dyDescent="0.2">
      <c r="B21" s="84" t="s">
        <v>98</v>
      </c>
      <c r="C21" s="85">
        <v>3908</v>
      </c>
      <c r="D21" s="85">
        <v>3801</v>
      </c>
      <c r="E21" s="85">
        <v>3313</v>
      </c>
      <c r="F21" s="85">
        <v>2576</v>
      </c>
      <c r="G21" s="85">
        <v>2332</v>
      </c>
      <c r="H21" s="85">
        <v>2228</v>
      </c>
    </row>
    <row r="22" spans="2:8" x14ac:dyDescent="0.2">
      <c r="B22" s="84" t="s">
        <v>102</v>
      </c>
      <c r="C22" s="85">
        <v>2992</v>
      </c>
      <c r="D22" s="85">
        <v>3253</v>
      </c>
      <c r="E22" s="85">
        <v>1464</v>
      </c>
      <c r="F22" s="85">
        <v>1376</v>
      </c>
      <c r="G22" s="85">
        <v>2246</v>
      </c>
      <c r="H22" s="85">
        <v>4075</v>
      </c>
    </row>
    <row r="23" spans="2:8" x14ac:dyDescent="0.2">
      <c r="B23" s="84" t="s">
        <v>103</v>
      </c>
      <c r="C23" s="85">
        <v>28447</v>
      </c>
      <c r="D23" s="85">
        <v>31606</v>
      </c>
      <c r="E23" s="85">
        <v>32494</v>
      </c>
      <c r="F23" s="85">
        <v>34170</v>
      </c>
      <c r="G23" s="85">
        <v>33659</v>
      </c>
      <c r="H23" s="85">
        <v>33040</v>
      </c>
    </row>
    <row r="24" spans="2:8" x14ac:dyDescent="0.2">
      <c r="B24" s="84" t="s">
        <v>262</v>
      </c>
      <c r="C24" s="85">
        <v>9615</v>
      </c>
      <c r="D24" s="85">
        <v>8217</v>
      </c>
      <c r="E24" s="85">
        <v>6888</v>
      </c>
      <c r="F24" s="85">
        <v>6918</v>
      </c>
      <c r="G24" s="85">
        <v>6924</v>
      </c>
      <c r="H24" s="85">
        <v>5899</v>
      </c>
    </row>
    <row r="25" spans="2:8" ht="13.5" thickBot="1" x14ac:dyDescent="0.25">
      <c r="B25" s="86" t="s">
        <v>263</v>
      </c>
      <c r="C25" s="87">
        <v>27</v>
      </c>
      <c r="D25" s="87">
        <v>34</v>
      </c>
      <c r="E25" s="87">
        <v>32</v>
      </c>
      <c r="F25" s="87">
        <v>37</v>
      </c>
      <c r="G25" s="87">
        <v>36</v>
      </c>
      <c r="H25" s="87">
        <v>76</v>
      </c>
    </row>
    <row r="26" spans="2:8" x14ac:dyDescent="0.2">
      <c r="B26" s="82" t="s">
        <v>104</v>
      </c>
      <c r="C26" s="83">
        <f t="shared" ref="C26:H26" si="2">SUM(C27:C28)</f>
        <v>31780</v>
      </c>
      <c r="D26" s="83">
        <f t="shared" si="2"/>
        <v>33169</v>
      </c>
      <c r="E26" s="83">
        <f t="shared" si="2"/>
        <v>33368</v>
      </c>
      <c r="F26" s="83">
        <f t="shared" si="2"/>
        <v>29974</v>
      </c>
      <c r="G26" s="83">
        <f t="shared" si="2"/>
        <v>26562</v>
      </c>
      <c r="H26" s="83">
        <f t="shared" si="2"/>
        <v>25067</v>
      </c>
    </row>
    <row r="27" spans="2:8" x14ac:dyDescent="0.2">
      <c r="B27" s="84" t="s">
        <v>105</v>
      </c>
      <c r="C27" s="85">
        <v>16494</v>
      </c>
      <c r="D27" s="85">
        <v>17679</v>
      </c>
      <c r="E27" s="85">
        <v>17992</v>
      </c>
      <c r="F27" s="85">
        <v>15982</v>
      </c>
      <c r="G27" s="85">
        <v>14247</v>
      </c>
      <c r="H27" s="85">
        <v>13364</v>
      </c>
    </row>
    <row r="28" spans="2:8" ht="13.5" thickBot="1" x14ac:dyDescent="0.25">
      <c r="B28" s="86" t="s">
        <v>264</v>
      </c>
      <c r="C28" s="87">
        <v>15286</v>
      </c>
      <c r="D28" s="87">
        <v>15490</v>
      </c>
      <c r="E28" s="87">
        <v>15376</v>
      </c>
      <c r="F28" s="87">
        <v>13992</v>
      </c>
      <c r="G28" s="87">
        <v>12315</v>
      </c>
      <c r="H28" s="87">
        <v>11703</v>
      </c>
    </row>
    <row r="29" spans="2:8" x14ac:dyDescent="0.2">
      <c r="B29" s="82" t="s">
        <v>106</v>
      </c>
      <c r="C29" s="83">
        <f t="shared" ref="C29:H29" si="3">SUM(C30:C31)</f>
        <v>37963</v>
      </c>
      <c r="D29" s="83">
        <f t="shared" si="3"/>
        <v>41099</v>
      </c>
      <c r="E29" s="83">
        <f t="shared" si="3"/>
        <v>44991</v>
      </c>
      <c r="F29" s="83">
        <f t="shared" si="3"/>
        <v>47564</v>
      </c>
      <c r="G29" s="83">
        <f t="shared" si="3"/>
        <v>51625</v>
      </c>
      <c r="H29" s="83">
        <f t="shared" si="3"/>
        <v>51097</v>
      </c>
    </row>
    <row r="30" spans="2:8" x14ac:dyDescent="0.2">
      <c r="B30" s="84" t="s">
        <v>107</v>
      </c>
      <c r="C30" s="85">
        <v>31208</v>
      </c>
      <c r="D30" s="85">
        <v>35145</v>
      </c>
      <c r="E30" s="85">
        <v>39304</v>
      </c>
      <c r="F30" s="85">
        <v>42684</v>
      </c>
      <c r="G30" s="85">
        <v>48678</v>
      </c>
      <c r="H30" s="85">
        <v>49053</v>
      </c>
    </row>
    <row r="31" spans="2:8" ht="13.5" thickBot="1" x14ac:dyDescent="0.25">
      <c r="B31" s="86" t="s">
        <v>265</v>
      </c>
      <c r="C31" s="87">
        <v>6755</v>
      </c>
      <c r="D31" s="87">
        <v>5954</v>
      </c>
      <c r="E31" s="87">
        <v>5687</v>
      </c>
      <c r="F31" s="87">
        <v>4880</v>
      </c>
      <c r="G31" s="87">
        <v>2947</v>
      </c>
      <c r="H31" s="87">
        <v>2044</v>
      </c>
    </row>
    <row r="32" spans="2:8" ht="13.5" thickBot="1" x14ac:dyDescent="0.25">
      <c r="B32" s="88" t="s">
        <v>112</v>
      </c>
      <c r="C32" s="10">
        <f t="shared" ref="C32:H32" si="4">C8+C17+C26+C29</f>
        <v>455959</v>
      </c>
      <c r="D32" s="10">
        <f t="shared" si="4"/>
        <v>465576</v>
      </c>
      <c r="E32" s="10">
        <f t="shared" si="4"/>
        <v>429491</v>
      </c>
      <c r="F32" s="10">
        <f t="shared" si="4"/>
        <v>409529</v>
      </c>
      <c r="G32" s="10">
        <f t="shared" si="4"/>
        <v>379659</v>
      </c>
      <c r="H32" s="10">
        <f t="shared" si="4"/>
        <v>383574</v>
      </c>
    </row>
    <row r="33" spans="2:8" x14ac:dyDescent="0.2">
      <c r="B33" s="79"/>
      <c r="C33" s="79"/>
      <c r="D33" s="79"/>
      <c r="E33" s="79"/>
      <c r="F33" s="79"/>
      <c r="G33" s="79"/>
      <c r="H33" s="90"/>
    </row>
    <row r="34" spans="2:8" x14ac:dyDescent="0.2">
      <c r="B34" s="79"/>
      <c r="C34" s="79"/>
      <c r="D34" s="79"/>
      <c r="E34" s="79"/>
      <c r="F34" s="79"/>
      <c r="G34" s="79"/>
      <c r="H34" s="90"/>
    </row>
    <row r="35" spans="2:8" ht="15.75" x14ac:dyDescent="0.25">
      <c r="B35" s="7" t="s">
        <v>109</v>
      </c>
      <c r="C35" s="79"/>
      <c r="D35" s="79"/>
      <c r="E35" s="79"/>
      <c r="F35" s="79"/>
      <c r="G35" s="79"/>
      <c r="H35" s="90"/>
    </row>
    <row r="36" spans="2:8" x14ac:dyDescent="0.2">
      <c r="B36" s="79"/>
      <c r="C36" s="79"/>
      <c r="D36" s="79"/>
      <c r="E36" s="79"/>
      <c r="F36" s="79"/>
      <c r="G36" s="79"/>
      <c r="H36" s="90"/>
    </row>
    <row r="37" spans="2:8" ht="13.5" thickBot="1" x14ac:dyDescent="0.25">
      <c r="B37" s="80"/>
      <c r="C37" s="81">
        <f t="shared" ref="C37:G37" si="5">+C7</f>
        <v>2010</v>
      </c>
      <c r="D37" s="81">
        <f t="shared" si="5"/>
        <v>2011</v>
      </c>
      <c r="E37" s="81">
        <f t="shared" si="5"/>
        <v>2012</v>
      </c>
      <c r="F37" s="81">
        <f t="shared" si="5"/>
        <v>2013</v>
      </c>
      <c r="G37" s="81">
        <f t="shared" si="5"/>
        <v>2014</v>
      </c>
      <c r="H37" s="81" t="str">
        <f>+H7</f>
        <v>Prov. 2015</v>
      </c>
    </row>
    <row r="38" spans="2:8" x14ac:dyDescent="0.2">
      <c r="B38" s="82" t="s">
        <v>92</v>
      </c>
      <c r="C38" s="83">
        <f t="shared" ref="C38:H38" si="6">SUM(C39:C46)</f>
        <v>327104</v>
      </c>
      <c r="D38" s="83">
        <f t="shared" si="6"/>
        <v>286635</v>
      </c>
      <c r="E38" s="83">
        <f t="shared" si="6"/>
        <v>297679</v>
      </c>
      <c r="F38" s="83">
        <f t="shared" si="6"/>
        <v>275124</v>
      </c>
      <c r="G38" s="83">
        <f t="shared" si="6"/>
        <v>282939</v>
      </c>
      <c r="H38" s="83">
        <f t="shared" si="6"/>
        <v>266221</v>
      </c>
    </row>
    <row r="39" spans="2:8" x14ac:dyDescent="0.2">
      <c r="B39" s="84" t="s">
        <v>93</v>
      </c>
      <c r="C39" s="85">
        <v>154571</v>
      </c>
      <c r="D39" s="85">
        <v>129902</v>
      </c>
      <c r="E39" s="85">
        <v>137778</v>
      </c>
      <c r="F39" s="85">
        <v>122810</v>
      </c>
      <c r="G39" s="85">
        <v>126919</v>
      </c>
      <c r="H39" s="85">
        <v>112942</v>
      </c>
    </row>
    <row r="40" spans="2:8" x14ac:dyDescent="0.2">
      <c r="B40" s="84" t="s">
        <v>94</v>
      </c>
      <c r="C40" s="85">
        <v>7205</v>
      </c>
      <c r="D40" s="85">
        <v>7420</v>
      </c>
      <c r="E40" s="85">
        <v>8192</v>
      </c>
      <c r="F40" s="85">
        <v>8648</v>
      </c>
      <c r="G40" s="85">
        <v>10323</v>
      </c>
      <c r="H40" s="85">
        <v>10309</v>
      </c>
    </row>
    <row r="41" spans="2:8" x14ac:dyDescent="0.2">
      <c r="B41" s="84" t="s">
        <v>95</v>
      </c>
      <c r="C41" s="85">
        <v>3354</v>
      </c>
      <c r="D41" s="85">
        <v>3510</v>
      </c>
      <c r="E41" s="85">
        <v>3673</v>
      </c>
      <c r="F41" s="85">
        <v>3738</v>
      </c>
      <c r="G41" s="85">
        <v>3651</v>
      </c>
      <c r="H41" s="85">
        <v>3727</v>
      </c>
    </row>
    <row r="42" spans="2:8" x14ac:dyDescent="0.2">
      <c r="B42" s="84" t="s">
        <v>96</v>
      </c>
      <c r="C42" s="85">
        <v>21533</v>
      </c>
      <c r="D42" s="85">
        <v>21362</v>
      </c>
      <c r="E42" s="85">
        <v>22216</v>
      </c>
      <c r="F42" s="85">
        <v>22703</v>
      </c>
      <c r="G42" s="85">
        <v>21983</v>
      </c>
      <c r="H42" s="85">
        <v>24907</v>
      </c>
    </row>
    <row r="43" spans="2:8" x14ac:dyDescent="0.2">
      <c r="B43" s="84" t="s">
        <v>97</v>
      </c>
      <c r="C43" s="85">
        <v>124996</v>
      </c>
      <c r="D43" s="85">
        <v>107840</v>
      </c>
      <c r="E43" s="85">
        <v>108495</v>
      </c>
      <c r="F43" s="85">
        <v>102951</v>
      </c>
      <c r="G43" s="85">
        <v>104111</v>
      </c>
      <c r="H43" s="85">
        <v>95476</v>
      </c>
    </row>
    <row r="44" spans="2:8" x14ac:dyDescent="0.2">
      <c r="B44" s="84" t="s">
        <v>98</v>
      </c>
      <c r="C44" s="85">
        <v>8</v>
      </c>
      <c r="D44" s="85">
        <v>8</v>
      </c>
      <c r="E44" s="85">
        <v>6</v>
      </c>
      <c r="F44" s="85">
        <v>0</v>
      </c>
      <c r="G44" s="85">
        <v>0</v>
      </c>
      <c r="H44" s="85">
        <v>0</v>
      </c>
    </row>
    <row r="45" spans="2:8" x14ac:dyDescent="0.2">
      <c r="B45" s="84" t="s">
        <v>261</v>
      </c>
      <c r="C45" s="85">
        <v>15189</v>
      </c>
      <c r="D45" s="85">
        <v>16363</v>
      </c>
      <c r="E45" s="85">
        <v>17050</v>
      </c>
      <c r="F45" s="85">
        <v>14030</v>
      </c>
      <c r="G45" s="85">
        <v>15699</v>
      </c>
      <c r="H45" s="85">
        <v>18572</v>
      </c>
    </row>
    <row r="46" spans="2:8" ht="13.5" thickBot="1" x14ac:dyDescent="0.25">
      <c r="B46" s="86" t="s">
        <v>263</v>
      </c>
      <c r="C46" s="87">
        <v>248</v>
      </c>
      <c r="D46" s="87">
        <v>230</v>
      </c>
      <c r="E46" s="87">
        <v>269</v>
      </c>
      <c r="F46" s="87">
        <v>244</v>
      </c>
      <c r="G46" s="87">
        <v>253</v>
      </c>
      <c r="H46" s="87">
        <v>288</v>
      </c>
    </row>
    <row r="47" spans="2:8" x14ac:dyDescent="0.2">
      <c r="B47" s="82" t="s">
        <v>99</v>
      </c>
      <c r="C47" s="83">
        <f t="shared" ref="C47:H47" si="7">SUM(C48:C55)</f>
        <v>1022784</v>
      </c>
      <c r="D47" s="83">
        <f t="shared" si="7"/>
        <v>998073</v>
      </c>
      <c r="E47" s="83">
        <f t="shared" si="7"/>
        <v>986867</v>
      </c>
      <c r="F47" s="83">
        <f t="shared" si="7"/>
        <v>964680</v>
      </c>
      <c r="G47" s="83">
        <f t="shared" si="7"/>
        <v>935422</v>
      </c>
      <c r="H47" s="83">
        <f t="shared" si="7"/>
        <v>892452</v>
      </c>
    </row>
    <row r="48" spans="2:8" x14ac:dyDescent="0.2">
      <c r="B48" s="84" t="s">
        <v>100</v>
      </c>
      <c r="C48" s="85">
        <v>562045</v>
      </c>
      <c r="D48" s="85">
        <v>537919</v>
      </c>
      <c r="E48" s="85">
        <v>528471</v>
      </c>
      <c r="F48" s="85">
        <v>513963</v>
      </c>
      <c r="G48" s="85">
        <v>501405</v>
      </c>
      <c r="H48" s="85">
        <v>471207</v>
      </c>
    </row>
    <row r="49" spans="2:8" x14ac:dyDescent="0.2">
      <c r="B49" s="84" t="s">
        <v>97</v>
      </c>
      <c r="C49" s="85">
        <v>336514</v>
      </c>
      <c r="D49" s="85">
        <v>337969</v>
      </c>
      <c r="E49" s="85">
        <v>333852</v>
      </c>
      <c r="F49" s="85">
        <v>327084</v>
      </c>
      <c r="G49" s="85">
        <v>313516</v>
      </c>
      <c r="H49" s="85">
        <v>296302</v>
      </c>
    </row>
    <row r="50" spans="2:8" x14ac:dyDescent="0.2">
      <c r="B50" s="84" t="s">
        <v>101</v>
      </c>
      <c r="C50" s="85">
        <v>30070</v>
      </c>
      <c r="D50" s="85">
        <v>28306</v>
      </c>
      <c r="E50" s="85">
        <v>26793</v>
      </c>
      <c r="F50" s="85">
        <v>25910</v>
      </c>
      <c r="G50" s="85">
        <v>26225</v>
      </c>
      <c r="H50" s="85">
        <v>27481</v>
      </c>
    </row>
    <row r="51" spans="2:8" x14ac:dyDescent="0.2">
      <c r="B51" s="84" t="s">
        <v>98</v>
      </c>
      <c r="C51" s="85">
        <v>5396</v>
      </c>
      <c r="D51" s="85">
        <v>5070</v>
      </c>
      <c r="E51" s="85">
        <v>4891</v>
      </c>
      <c r="F51" s="85">
        <v>4428</v>
      </c>
      <c r="G51" s="85">
        <v>4028</v>
      </c>
      <c r="H51" s="85">
        <v>4056</v>
      </c>
    </row>
    <row r="52" spans="2:8" x14ac:dyDescent="0.2">
      <c r="B52" s="84" t="s">
        <v>102</v>
      </c>
      <c r="C52" s="85">
        <v>29471</v>
      </c>
      <c r="D52" s="85">
        <v>29503</v>
      </c>
      <c r="E52" s="85">
        <v>30193</v>
      </c>
      <c r="F52" s="85">
        <v>30933</v>
      </c>
      <c r="G52" s="85">
        <v>32277</v>
      </c>
      <c r="H52" s="85">
        <v>34097</v>
      </c>
    </row>
    <row r="53" spans="2:8" x14ac:dyDescent="0.2">
      <c r="B53" s="84" t="s">
        <v>103</v>
      </c>
      <c r="C53" s="85">
        <v>33946</v>
      </c>
      <c r="D53" s="85">
        <v>32143</v>
      </c>
      <c r="E53" s="85">
        <v>33101</v>
      </c>
      <c r="F53" s="85">
        <v>32685</v>
      </c>
      <c r="G53" s="85">
        <v>29896</v>
      </c>
      <c r="H53" s="85">
        <v>28961</v>
      </c>
    </row>
    <row r="54" spans="2:8" x14ac:dyDescent="0.2">
      <c r="B54" s="84" t="s">
        <v>262</v>
      </c>
      <c r="C54" s="85">
        <v>25208</v>
      </c>
      <c r="D54" s="85">
        <v>27021</v>
      </c>
      <c r="E54" s="85">
        <v>28628</v>
      </c>
      <c r="F54" s="85">
        <v>29518</v>
      </c>
      <c r="G54" s="85">
        <v>27861</v>
      </c>
      <c r="H54" s="85">
        <v>27525</v>
      </c>
    </row>
    <row r="55" spans="2:8" ht="13.5" thickBot="1" x14ac:dyDescent="0.25">
      <c r="B55" s="86" t="s">
        <v>263</v>
      </c>
      <c r="C55" s="87">
        <v>134</v>
      </c>
      <c r="D55" s="87">
        <v>142</v>
      </c>
      <c r="E55" s="87">
        <v>938</v>
      </c>
      <c r="F55" s="87">
        <v>159</v>
      </c>
      <c r="G55" s="87">
        <v>214</v>
      </c>
      <c r="H55" s="87">
        <v>2823</v>
      </c>
    </row>
    <row r="56" spans="2:8" x14ac:dyDescent="0.2">
      <c r="B56" s="82" t="s">
        <v>104</v>
      </c>
      <c r="C56" s="83">
        <f t="shared" ref="C56:H56" si="8">SUM(C57:C58)</f>
        <v>23769</v>
      </c>
      <c r="D56" s="83">
        <f t="shared" si="8"/>
        <v>22187</v>
      </c>
      <c r="E56" s="83">
        <f t="shared" si="8"/>
        <v>18835</v>
      </c>
      <c r="F56" s="83">
        <f t="shared" si="8"/>
        <v>17655</v>
      </c>
      <c r="G56" s="83">
        <f t="shared" si="8"/>
        <v>18561</v>
      </c>
      <c r="H56" s="83">
        <f t="shared" si="8"/>
        <v>15891</v>
      </c>
    </row>
    <row r="57" spans="2:8" x14ac:dyDescent="0.2">
      <c r="B57" s="84" t="s">
        <v>105</v>
      </c>
      <c r="C57" s="85">
        <v>15893</v>
      </c>
      <c r="D57" s="85">
        <v>14947</v>
      </c>
      <c r="E57" s="85">
        <v>12761</v>
      </c>
      <c r="F57" s="85">
        <v>12344</v>
      </c>
      <c r="G57" s="85">
        <v>12892</v>
      </c>
      <c r="H57" s="85">
        <v>10355</v>
      </c>
    </row>
    <row r="58" spans="2:8" ht="13.5" thickBot="1" x14ac:dyDescent="0.25">
      <c r="B58" s="86" t="s">
        <v>264</v>
      </c>
      <c r="C58" s="87">
        <v>7876</v>
      </c>
      <c r="D58" s="87">
        <v>7240</v>
      </c>
      <c r="E58" s="87">
        <v>6074</v>
      </c>
      <c r="F58" s="87">
        <v>5311</v>
      </c>
      <c r="G58" s="87">
        <v>5669</v>
      </c>
      <c r="H58" s="87">
        <v>5536</v>
      </c>
    </row>
    <row r="59" spans="2:8" x14ac:dyDescent="0.2">
      <c r="B59" s="82" t="s">
        <v>106</v>
      </c>
      <c r="C59" s="83">
        <f t="shared" ref="C59:H59" si="9">SUM(C60:C61)</f>
        <v>66728</v>
      </c>
      <c r="D59" s="83">
        <f t="shared" si="9"/>
        <v>67009</v>
      </c>
      <c r="E59" s="83">
        <f t="shared" si="9"/>
        <v>70109</v>
      </c>
      <c r="F59" s="83">
        <f t="shared" si="9"/>
        <v>70571</v>
      </c>
      <c r="G59" s="83">
        <f t="shared" si="9"/>
        <v>66385</v>
      </c>
      <c r="H59" s="83">
        <f t="shared" si="9"/>
        <v>61201</v>
      </c>
    </row>
    <row r="60" spans="2:8" x14ac:dyDescent="0.2">
      <c r="B60" s="84" t="s">
        <v>107</v>
      </c>
      <c r="C60" s="85">
        <v>58921</v>
      </c>
      <c r="D60" s="85">
        <v>58691</v>
      </c>
      <c r="E60" s="85">
        <v>62090</v>
      </c>
      <c r="F60" s="85">
        <v>63856</v>
      </c>
      <c r="G60" s="85">
        <v>58529</v>
      </c>
      <c r="H60" s="85">
        <v>53918</v>
      </c>
    </row>
    <row r="61" spans="2:8" ht="13.5" thickBot="1" x14ac:dyDescent="0.25">
      <c r="B61" s="86" t="s">
        <v>265</v>
      </c>
      <c r="C61" s="87">
        <v>7807</v>
      </c>
      <c r="D61" s="87">
        <v>8318</v>
      </c>
      <c r="E61" s="87">
        <v>8019</v>
      </c>
      <c r="F61" s="87">
        <v>6715</v>
      </c>
      <c r="G61" s="87">
        <v>7856</v>
      </c>
      <c r="H61" s="87">
        <v>7283</v>
      </c>
    </row>
    <row r="62" spans="2:8" ht="13.5" thickBot="1" x14ac:dyDescent="0.25">
      <c r="B62" s="88" t="s">
        <v>113</v>
      </c>
      <c r="C62" s="10">
        <f t="shared" ref="C62:H62" si="10">C38+C47+C56+C59</f>
        <v>1440385</v>
      </c>
      <c r="D62" s="10">
        <f t="shared" si="10"/>
        <v>1373904</v>
      </c>
      <c r="E62" s="10">
        <f t="shared" si="10"/>
        <v>1373490</v>
      </c>
      <c r="F62" s="10">
        <f t="shared" si="10"/>
        <v>1328030</v>
      </c>
      <c r="G62" s="10">
        <f t="shared" si="10"/>
        <v>1303307</v>
      </c>
      <c r="H62" s="10">
        <f t="shared" si="10"/>
        <v>1235765</v>
      </c>
    </row>
    <row r="63" spans="2:8" x14ac:dyDescent="0.2">
      <c r="B63" s="79"/>
      <c r="C63" s="79"/>
      <c r="D63" s="79"/>
      <c r="E63" s="79"/>
      <c r="F63" s="79"/>
      <c r="G63" s="79"/>
      <c r="H63" s="90"/>
    </row>
    <row r="64" spans="2:8" x14ac:dyDescent="0.2">
      <c r="B64" s="79"/>
      <c r="C64" s="79"/>
      <c r="D64" s="79"/>
      <c r="E64" s="79"/>
      <c r="F64" s="79"/>
      <c r="G64" s="79"/>
      <c r="H64" s="90"/>
    </row>
    <row r="65" spans="2:8" ht="15.75" x14ac:dyDescent="0.25">
      <c r="B65" s="7" t="s">
        <v>110</v>
      </c>
      <c r="C65" s="79"/>
      <c r="D65" s="79"/>
      <c r="E65" s="79"/>
      <c r="F65" s="79"/>
      <c r="G65" s="79"/>
      <c r="H65" s="90"/>
    </row>
    <row r="66" spans="2:8" x14ac:dyDescent="0.2">
      <c r="B66" s="79"/>
      <c r="C66" s="79"/>
      <c r="D66" s="79"/>
      <c r="E66" s="79"/>
      <c r="F66" s="79"/>
      <c r="G66" s="79"/>
      <c r="H66" s="90"/>
    </row>
    <row r="67" spans="2:8" ht="13.5" thickBot="1" x14ac:dyDescent="0.25">
      <c r="B67" s="80"/>
      <c r="C67" s="81">
        <f t="shared" ref="C67:G67" si="11">+C7</f>
        <v>2010</v>
      </c>
      <c r="D67" s="81">
        <f t="shared" si="11"/>
        <v>2011</v>
      </c>
      <c r="E67" s="81">
        <f t="shared" si="11"/>
        <v>2012</v>
      </c>
      <c r="F67" s="81">
        <f t="shared" si="11"/>
        <v>2013</v>
      </c>
      <c r="G67" s="81">
        <f t="shared" si="11"/>
        <v>2014</v>
      </c>
      <c r="H67" s="81" t="str">
        <f>+H7</f>
        <v>Prov. 2015</v>
      </c>
    </row>
    <row r="68" spans="2:8" x14ac:dyDescent="0.2">
      <c r="B68" s="82" t="s">
        <v>92</v>
      </c>
      <c r="C68" s="83">
        <f t="shared" ref="C68:H68" si="12">SUM(C69:C76)</f>
        <v>322161</v>
      </c>
      <c r="D68" s="83">
        <f t="shared" si="12"/>
        <v>313194</v>
      </c>
      <c r="E68" s="83">
        <f t="shared" si="12"/>
        <v>301047</v>
      </c>
      <c r="F68" s="83">
        <f t="shared" si="12"/>
        <v>287514</v>
      </c>
      <c r="G68" s="83">
        <f t="shared" si="12"/>
        <v>277297</v>
      </c>
      <c r="H68" s="83">
        <f t="shared" si="12"/>
        <v>275129</v>
      </c>
    </row>
    <row r="69" spans="2:8" x14ac:dyDescent="0.2">
      <c r="B69" s="84" t="s">
        <v>93</v>
      </c>
      <c r="C69" s="85">
        <v>156901</v>
      </c>
      <c r="D69" s="85">
        <v>150301</v>
      </c>
      <c r="E69" s="85">
        <v>139728</v>
      </c>
      <c r="F69" s="85">
        <v>130694</v>
      </c>
      <c r="G69" s="85">
        <v>124542</v>
      </c>
      <c r="H69" s="85">
        <v>117481</v>
      </c>
    </row>
    <row r="70" spans="2:8" x14ac:dyDescent="0.2">
      <c r="B70" s="84" t="s">
        <v>94</v>
      </c>
      <c r="C70" s="85">
        <v>6448</v>
      </c>
      <c r="D70" s="85">
        <v>6759</v>
      </c>
      <c r="E70" s="85">
        <v>7480</v>
      </c>
      <c r="F70" s="85">
        <v>6908</v>
      </c>
      <c r="G70" s="85">
        <v>8761</v>
      </c>
      <c r="H70" s="85">
        <v>9925</v>
      </c>
    </row>
    <row r="71" spans="2:8" x14ac:dyDescent="0.2">
      <c r="B71" s="84" t="s">
        <v>95</v>
      </c>
      <c r="C71" s="85">
        <v>3455</v>
      </c>
      <c r="D71" s="85">
        <v>3450</v>
      </c>
      <c r="E71" s="85">
        <v>3681</v>
      </c>
      <c r="F71" s="85">
        <v>3606</v>
      </c>
      <c r="G71" s="85">
        <v>3587</v>
      </c>
      <c r="H71" s="85">
        <v>3699</v>
      </c>
    </row>
    <row r="72" spans="2:8" x14ac:dyDescent="0.2">
      <c r="B72" s="84" t="s">
        <v>96</v>
      </c>
      <c r="C72" s="85">
        <v>19487</v>
      </c>
      <c r="D72" s="85">
        <v>20305</v>
      </c>
      <c r="E72" s="85">
        <v>21404</v>
      </c>
      <c r="F72" s="85">
        <v>22299</v>
      </c>
      <c r="G72" s="85">
        <v>21242</v>
      </c>
      <c r="H72" s="85">
        <v>24612</v>
      </c>
    </row>
    <row r="73" spans="2:8" x14ac:dyDescent="0.2">
      <c r="B73" s="84" t="s">
        <v>97</v>
      </c>
      <c r="C73" s="85">
        <v>121221</v>
      </c>
      <c r="D73" s="85">
        <v>117316</v>
      </c>
      <c r="E73" s="85">
        <v>112895</v>
      </c>
      <c r="F73" s="85">
        <v>108705</v>
      </c>
      <c r="G73" s="85">
        <v>103821</v>
      </c>
      <c r="H73" s="85">
        <v>103742</v>
      </c>
    </row>
    <row r="74" spans="2:8" x14ac:dyDescent="0.2">
      <c r="B74" s="84" t="s">
        <v>98</v>
      </c>
      <c r="C74" s="85">
        <v>98</v>
      </c>
      <c r="D74" s="85">
        <v>47</v>
      </c>
      <c r="E74" s="85">
        <v>20</v>
      </c>
      <c r="F74" s="85">
        <v>0</v>
      </c>
      <c r="G74" s="85">
        <v>0</v>
      </c>
      <c r="H74" s="85">
        <v>0</v>
      </c>
    </row>
    <row r="75" spans="2:8" x14ac:dyDescent="0.2">
      <c r="B75" s="84" t="s">
        <v>261</v>
      </c>
      <c r="C75" s="85">
        <v>14307</v>
      </c>
      <c r="D75" s="85">
        <v>14812</v>
      </c>
      <c r="E75" s="85">
        <v>15575</v>
      </c>
      <c r="F75" s="85">
        <v>15047</v>
      </c>
      <c r="G75" s="85">
        <v>15096</v>
      </c>
      <c r="H75" s="85">
        <v>15414</v>
      </c>
    </row>
    <row r="76" spans="2:8" ht="13.5" thickBot="1" x14ac:dyDescent="0.25">
      <c r="B76" s="86" t="s">
        <v>263</v>
      </c>
      <c r="C76" s="87">
        <v>244</v>
      </c>
      <c r="D76" s="87">
        <v>204</v>
      </c>
      <c r="E76" s="87">
        <v>264</v>
      </c>
      <c r="F76" s="87">
        <v>255</v>
      </c>
      <c r="G76" s="87">
        <v>248</v>
      </c>
      <c r="H76" s="87">
        <v>256</v>
      </c>
    </row>
    <row r="77" spans="2:8" x14ac:dyDescent="0.2">
      <c r="B77" s="82" t="s">
        <v>99</v>
      </c>
      <c r="C77" s="83">
        <f t="shared" ref="C77:H77" si="13">SUM(C78:C85)</f>
        <v>1028421</v>
      </c>
      <c r="D77" s="83">
        <f t="shared" si="13"/>
        <v>1015816</v>
      </c>
      <c r="E77" s="83">
        <f t="shared" si="13"/>
        <v>1010812</v>
      </c>
      <c r="F77" s="83">
        <f t="shared" si="13"/>
        <v>991937</v>
      </c>
      <c r="G77" s="83">
        <f t="shared" si="13"/>
        <v>960651</v>
      </c>
      <c r="H77" s="83">
        <f t="shared" si="13"/>
        <v>923281</v>
      </c>
    </row>
    <row r="78" spans="2:8" x14ac:dyDescent="0.2">
      <c r="B78" s="84" t="s">
        <v>100</v>
      </c>
      <c r="C78" s="85">
        <v>569254</v>
      </c>
      <c r="D78" s="85">
        <v>553163</v>
      </c>
      <c r="E78" s="85">
        <v>544410</v>
      </c>
      <c r="F78" s="85">
        <v>530560</v>
      </c>
      <c r="G78" s="85">
        <v>514672</v>
      </c>
      <c r="H78" s="85">
        <v>484505</v>
      </c>
    </row>
    <row r="79" spans="2:8" x14ac:dyDescent="0.2">
      <c r="B79" s="84" t="s">
        <v>97</v>
      </c>
      <c r="C79" s="85">
        <v>334693</v>
      </c>
      <c r="D79" s="85">
        <v>335282</v>
      </c>
      <c r="E79" s="85">
        <v>339349</v>
      </c>
      <c r="F79" s="85">
        <v>334138</v>
      </c>
      <c r="G79" s="85">
        <v>320868</v>
      </c>
      <c r="H79" s="85">
        <v>306760</v>
      </c>
    </row>
    <row r="80" spans="2:8" x14ac:dyDescent="0.2">
      <c r="B80" s="84" t="s">
        <v>101</v>
      </c>
      <c r="C80" s="85">
        <v>31742</v>
      </c>
      <c r="D80" s="85">
        <v>29478</v>
      </c>
      <c r="E80" s="85">
        <v>27863</v>
      </c>
      <c r="F80" s="85">
        <v>26945</v>
      </c>
      <c r="G80" s="85">
        <v>26290</v>
      </c>
      <c r="H80" s="85">
        <v>27268</v>
      </c>
    </row>
    <row r="81" spans="2:8" x14ac:dyDescent="0.2">
      <c r="B81" s="84" t="s">
        <v>98</v>
      </c>
      <c r="C81" s="85">
        <v>5676</v>
      </c>
      <c r="D81" s="85">
        <v>5979</v>
      </c>
      <c r="E81" s="85">
        <v>6100</v>
      </c>
      <c r="F81" s="85">
        <v>5141</v>
      </c>
      <c r="G81" s="85">
        <v>4711</v>
      </c>
      <c r="H81" s="85">
        <v>4078</v>
      </c>
    </row>
    <row r="82" spans="2:8" x14ac:dyDescent="0.2">
      <c r="B82" s="84" t="s">
        <v>102</v>
      </c>
      <c r="C82" s="85">
        <v>29209</v>
      </c>
      <c r="D82" s="85">
        <v>31295</v>
      </c>
      <c r="E82" s="85">
        <v>30317</v>
      </c>
      <c r="F82" s="85">
        <v>30792</v>
      </c>
      <c r="G82" s="85">
        <v>30453</v>
      </c>
      <c r="H82" s="85">
        <v>33171</v>
      </c>
    </row>
    <row r="83" spans="2:8" x14ac:dyDescent="0.2">
      <c r="B83" s="84" t="s">
        <v>103</v>
      </c>
      <c r="C83" s="85">
        <v>31371</v>
      </c>
      <c r="D83" s="85">
        <v>32325</v>
      </c>
      <c r="E83" s="85">
        <v>33386</v>
      </c>
      <c r="F83" s="85">
        <v>35037</v>
      </c>
      <c r="G83" s="85">
        <v>34317</v>
      </c>
      <c r="H83" s="85">
        <v>36782</v>
      </c>
    </row>
    <row r="84" spans="2:8" x14ac:dyDescent="0.2">
      <c r="B84" s="84" t="s">
        <v>262</v>
      </c>
      <c r="C84" s="85">
        <v>26349</v>
      </c>
      <c r="D84" s="85">
        <v>28150</v>
      </c>
      <c r="E84" s="85">
        <v>28454</v>
      </c>
      <c r="F84" s="85">
        <v>29164</v>
      </c>
      <c r="G84" s="85">
        <v>29166</v>
      </c>
      <c r="H84" s="85">
        <v>27856</v>
      </c>
    </row>
    <row r="85" spans="2:8" ht="13.5" thickBot="1" x14ac:dyDescent="0.25">
      <c r="B85" s="86" t="s">
        <v>263</v>
      </c>
      <c r="C85" s="87">
        <v>127</v>
      </c>
      <c r="D85" s="87">
        <v>144</v>
      </c>
      <c r="E85" s="87">
        <v>933</v>
      </c>
      <c r="F85" s="87">
        <v>160</v>
      </c>
      <c r="G85" s="87">
        <v>174</v>
      </c>
      <c r="H85" s="87">
        <v>2861</v>
      </c>
    </row>
    <row r="86" spans="2:8" x14ac:dyDescent="0.2">
      <c r="B86" s="82" t="s">
        <v>104</v>
      </c>
      <c r="C86" s="83">
        <f t="shared" ref="C86:H86" si="14">SUM(C87:C88)</f>
        <v>22565</v>
      </c>
      <c r="D86" s="83">
        <f t="shared" si="14"/>
        <v>22031</v>
      </c>
      <c r="E86" s="83">
        <f t="shared" si="14"/>
        <v>22185</v>
      </c>
      <c r="F86" s="83">
        <f t="shared" si="14"/>
        <v>21381</v>
      </c>
      <c r="G86" s="83">
        <f t="shared" si="14"/>
        <v>20436</v>
      </c>
      <c r="H86" s="83">
        <f t="shared" si="14"/>
        <v>21131</v>
      </c>
    </row>
    <row r="87" spans="2:8" x14ac:dyDescent="0.2">
      <c r="B87" s="84" t="s">
        <v>105</v>
      </c>
      <c r="C87" s="85">
        <v>15072</v>
      </c>
      <c r="D87" s="85">
        <v>14964</v>
      </c>
      <c r="E87" s="85">
        <v>15124</v>
      </c>
      <c r="F87" s="85">
        <v>14597</v>
      </c>
      <c r="G87" s="85">
        <v>14287</v>
      </c>
      <c r="H87" s="85">
        <v>14192</v>
      </c>
    </row>
    <row r="88" spans="2:8" ht="13.5" thickBot="1" x14ac:dyDescent="0.25">
      <c r="B88" s="86" t="s">
        <v>264</v>
      </c>
      <c r="C88" s="87">
        <v>7493</v>
      </c>
      <c r="D88" s="87">
        <v>7067</v>
      </c>
      <c r="E88" s="87">
        <v>7061</v>
      </c>
      <c r="F88" s="87">
        <v>6784</v>
      </c>
      <c r="G88" s="87">
        <v>6149</v>
      </c>
      <c r="H88" s="87">
        <v>6939</v>
      </c>
    </row>
    <row r="89" spans="2:8" x14ac:dyDescent="0.2">
      <c r="B89" s="82" t="s">
        <v>106</v>
      </c>
      <c r="C89" s="83">
        <f t="shared" ref="C89:H89" si="15">SUM(C90:C91)</f>
        <v>61994</v>
      </c>
      <c r="D89" s="83">
        <f t="shared" si="15"/>
        <v>61929</v>
      </c>
      <c r="E89" s="83">
        <f t="shared" si="15"/>
        <v>65558</v>
      </c>
      <c r="F89" s="83">
        <f t="shared" si="15"/>
        <v>65067</v>
      </c>
      <c r="G89" s="83">
        <f t="shared" si="15"/>
        <v>65212</v>
      </c>
      <c r="H89" s="83">
        <f t="shared" si="15"/>
        <v>63792</v>
      </c>
    </row>
    <row r="90" spans="2:8" x14ac:dyDescent="0.2">
      <c r="B90" s="84" t="s">
        <v>107</v>
      </c>
      <c r="C90" s="85">
        <v>53352</v>
      </c>
      <c r="D90" s="85">
        <v>53358</v>
      </c>
      <c r="E90" s="85">
        <v>56719</v>
      </c>
      <c r="F90" s="85">
        <v>56414</v>
      </c>
      <c r="G90" s="85">
        <v>56451</v>
      </c>
      <c r="H90" s="85">
        <v>55962</v>
      </c>
    </row>
    <row r="91" spans="2:8" ht="13.5" thickBot="1" x14ac:dyDescent="0.25">
      <c r="B91" s="86" t="s">
        <v>265</v>
      </c>
      <c r="C91" s="87">
        <v>8642</v>
      </c>
      <c r="D91" s="87">
        <v>8571</v>
      </c>
      <c r="E91" s="87">
        <v>8839</v>
      </c>
      <c r="F91" s="87">
        <v>8653</v>
      </c>
      <c r="G91" s="87">
        <v>8761</v>
      </c>
      <c r="H91" s="87">
        <v>7830</v>
      </c>
    </row>
    <row r="92" spans="2:8" ht="13.5" thickBot="1" x14ac:dyDescent="0.25">
      <c r="B92" s="88" t="s">
        <v>114</v>
      </c>
      <c r="C92" s="10">
        <f t="shared" ref="C92:H92" si="16">C68+C77+C86+C89</f>
        <v>1435141</v>
      </c>
      <c r="D92" s="10">
        <f t="shared" si="16"/>
        <v>1412970</v>
      </c>
      <c r="E92" s="10">
        <f t="shared" si="16"/>
        <v>1399602</v>
      </c>
      <c r="F92" s="10">
        <f t="shared" si="16"/>
        <v>1365899</v>
      </c>
      <c r="G92" s="10">
        <f t="shared" si="16"/>
        <v>1323596</v>
      </c>
      <c r="H92" s="10">
        <f t="shared" si="16"/>
        <v>1283333</v>
      </c>
    </row>
    <row r="93" spans="2:8" x14ac:dyDescent="0.2">
      <c r="B93" s="79"/>
      <c r="C93" s="79"/>
      <c r="D93" s="79"/>
      <c r="E93" s="79"/>
      <c r="F93" s="79"/>
      <c r="G93" s="79"/>
      <c r="H93" s="90"/>
    </row>
    <row r="94" spans="2:8" x14ac:dyDescent="0.2">
      <c r="B94" s="79"/>
      <c r="C94" s="79"/>
      <c r="D94" s="79"/>
      <c r="E94" s="79"/>
      <c r="F94" s="79"/>
      <c r="G94" s="79"/>
      <c r="H94" s="90"/>
    </row>
    <row r="95" spans="2:8" ht="15.75" x14ac:dyDescent="0.25">
      <c r="B95" s="7" t="s">
        <v>111</v>
      </c>
      <c r="C95" s="79"/>
      <c r="D95" s="79"/>
      <c r="E95" s="79"/>
      <c r="F95" s="79"/>
      <c r="G95" s="79"/>
      <c r="H95" s="90"/>
    </row>
    <row r="96" spans="2:8" x14ac:dyDescent="0.2">
      <c r="B96" s="79"/>
      <c r="C96" s="79"/>
      <c r="D96" s="79"/>
      <c r="E96" s="79"/>
      <c r="F96" s="79"/>
      <c r="G96" s="79"/>
      <c r="H96" s="90"/>
    </row>
    <row r="97" spans="2:8" ht="13.5" thickBot="1" x14ac:dyDescent="0.25">
      <c r="B97" s="80"/>
      <c r="C97" s="81">
        <f t="shared" ref="C97:G97" si="17">+C7</f>
        <v>2010</v>
      </c>
      <c r="D97" s="81">
        <f t="shared" si="17"/>
        <v>2011</v>
      </c>
      <c r="E97" s="81">
        <f t="shared" si="17"/>
        <v>2012</v>
      </c>
      <c r="F97" s="81">
        <f t="shared" si="17"/>
        <v>2013</v>
      </c>
      <c r="G97" s="81">
        <f t="shared" si="17"/>
        <v>2014</v>
      </c>
      <c r="H97" s="81" t="str">
        <f>+H7</f>
        <v>Prov. 2015</v>
      </c>
    </row>
    <row r="98" spans="2:8" x14ac:dyDescent="0.2">
      <c r="B98" s="82" t="s">
        <v>92</v>
      </c>
      <c r="C98" s="83">
        <f t="shared" ref="C98:H98" si="18">SUM(C99:C106)</f>
        <v>204082</v>
      </c>
      <c r="D98" s="83">
        <f t="shared" si="18"/>
        <v>173023</v>
      </c>
      <c r="E98" s="83">
        <f t="shared" si="18"/>
        <v>170210</v>
      </c>
      <c r="F98" s="83">
        <f t="shared" si="18"/>
        <v>155888</v>
      </c>
      <c r="G98" s="83">
        <f t="shared" si="18"/>
        <v>157785</v>
      </c>
      <c r="H98" s="83">
        <f t="shared" si="18"/>
        <v>152651</v>
      </c>
    </row>
    <row r="99" spans="2:8" x14ac:dyDescent="0.2">
      <c r="B99" s="84" t="s">
        <v>93</v>
      </c>
      <c r="C99" s="85">
        <v>88694</v>
      </c>
      <c r="D99" s="85">
        <v>65906</v>
      </c>
      <c r="E99" s="85">
        <v>65337</v>
      </c>
      <c r="F99" s="85">
        <v>56438</v>
      </c>
      <c r="G99" s="85">
        <v>57439</v>
      </c>
      <c r="H99" s="85">
        <v>55596</v>
      </c>
    </row>
    <row r="100" spans="2:8" x14ac:dyDescent="0.2">
      <c r="B100" s="84" t="s">
        <v>94</v>
      </c>
      <c r="C100" s="85">
        <v>7638</v>
      </c>
      <c r="D100" s="85">
        <v>8112</v>
      </c>
      <c r="E100" s="85">
        <v>8862</v>
      </c>
      <c r="F100" s="85">
        <v>10657</v>
      </c>
      <c r="G100" s="85">
        <v>12250</v>
      </c>
      <c r="H100" s="85">
        <v>12516</v>
      </c>
    </row>
    <row r="101" spans="2:8" x14ac:dyDescent="0.2">
      <c r="B101" s="84" t="s">
        <v>95</v>
      </c>
      <c r="C101" s="85">
        <v>1753</v>
      </c>
      <c r="D101" s="85">
        <v>1778</v>
      </c>
      <c r="E101" s="85">
        <v>1759</v>
      </c>
      <c r="F101" s="85">
        <v>1844</v>
      </c>
      <c r="G101" s="85">
        <v>1902</v>
      </c>
      <c r="H101" s="85">
        <v>1839</v>
      </c>
    </row>
    <row r="102" spans="2:8" x14ac:dyDescent="0.2">
      <c r="B102" s="84" t="s">
        <v>96</v>
      </c>
      <c r="C102" s="85">
        <v>8416</v>
      </c>
      <c r="D102" s="85">
        <v>9397</v>
      </c>
      <c r="E102" s="85">
        <v>9737</v>
      </c>
      <c r="F102" s="85">
        <v>10134</v>
      </c>
      <c r="G102" s="85">
        <v>9912</v>
      </c>
      <c r="H102" s="85">
        <v>10690</v>
      </c>
    </row>
    <row r="103" spans="2:8" x14ac:dyDescent="0.2">
      <c r="B103" s="84" t="s">
        <v>97</v>
      </c>
      <c r="C103" s="85">
        <v>87450</v>
      </c>
      <c r="D103" s="85">
        <v>76214</v>
      </c>
      <c r="E103" s="85">
        <v>71410</v>
      </c>
      <c r="F103" s="85">
        <v>64670</v>
      </c>
      <c r="G103" s="85">
        <v>63572</v>
      </c>
      <c r="H103" s="85">
        <v>56120</v>
      </c>
    </row>
    <row r="104" spans="2:8" x14ac:dyDescent="0.2">
      <c r="B104" s="84" t="s">
        <v>98</v>
      </c>
      <c r="C104" s="85">
        <v>48</v>
      </c>
      <c r="D104" s="85">
        <v>25</v>
      </c>
      <c r="E104" s="85">
        <v>11</v>
      </c>
      <c r="F104" s="85">
        <v>0</v>
      </c>
      <c r="G104" s="85">
        <v>0</v>
      </c>
      <c r="H104" s="85">
        <v>0</v>
      </c>
    </row>
    <row r="105" spans="2:8" x14ac:dyDescent="0.2">
      <c r="B105" s="84" t="s">
        <v>261</v>
      </c>
      <c r="C105" s="85">
        <v>9975</v>
      </c>
      <c r="D105" s="85">
        <v>11457</v>
      </c>
      <c r="E105" s="85">
        <v>12955</v>
      </c>
      <c r="F105" s="85">
        <v>12017</v>
      </c>
      <c r="G105" s="85">
        <v>12577</v>
      </c>
      <c r="H105" s="85">
        <v>15725</v>
      </c>
    </row>
    <row r="106" spans="2:8" ht="13.5" thickBot="1" x14ac:dyDescent="0.25">
      <c r="B106" s="86" t="s">
        <v>263</v>
      </c>
      <c r="C106" s="87">
        <v>108</v>
      </c>
      <c r="D106" s="87">
        <v>134</v>
      </c>
      <c r="E106" s="87">
        <v>139</v>
      </c>
      <c r="F106" s="87">
        <v>128</v>
      </c>
      <c r="G106" s="87">
        <v>133</v>
      </c>
      <c r="H106" s="87">
        <v>165</v>
      </c>
    </row>
    <row r="107" spans="2:8" x14ac:dyDescent="0.2">
      <c r="B107" s="82" t="s">
        <v>99</v>
      </c>
      <c r="C107" s="83">
        <f t="shared" ref="C107:H107" si="19">SUM(C108:C115)</f>
        <v>187524</v>
      </c>
      <c r="D107" s="83">
        <f t="shared" si="19"/>
        <v>177661</v>
      </c>
      <c r="E107" s="83">
        <f t="shared" si="19"/>
        <v>161792</v>
      </c>
      <c r="F107" s="83">
        <f t="shared" si="19"/>
        <v>150209</v>
      </c>
      <c r="G107" s="83">
        <f t="shared" si="19"/>
        <v>144714</v>
      </c>
      <c r="H107" s="83">
        <f t="shared" si="19"/>
        <v>127830</v>
      </c>
    </row>
    <row r="108" spans="2:8" x14ac:dyDescent="0.2">
      <c r="B108" s="84" t="s">
        <v>100</v>
      </c>
      <c r="C108" s="85">
        <v>65230</v>
      </c>
      <c r="D108" s="85">
        <v>57785</v>
      </c>
      <c r="E108" s="85">
        <v>51972</v>
      </c>
      <c r="F108" s="85">
        <v>45334</v>
      </c>
      <c r="G108" s="85">
        <v>44203</v>
      </c>
      <c r="H108" s="85">
        <v>38373</v>
      </c>
    </row>
    <row r="109" spans="2:8" x14ac:dyDescent="0.2">
      <c r="B109" s="84" t="s">
        <v>97</v>
      </c>
      <c r="C109" s="85">
        <v>68933</v>
      </c>
      <c r="D109" s="85">
        <v>70231</v>
      </c>
      <c r="E109" s="85">
        <v>60030</v>
      </c>
      <c r="F109" s="85">
        <v>55943</v>
      </c>
      <c r="G109" s="85">
        <v>51318</v>
      </c>
      <c r="H109" s="85">
        <v>42697</v>
      </c>
    </row>
    <row r="110" spans="2:8" x14ac:dyDescent="0.2">
      <c r="B110" s="84" t="s">
        <v>101</v>
      </c>
      <c r="C110" s="85">
        <v>6450</v>
      </c>
      <c r="D110" s="85">
        <v>5454</v>
      </c>
      <c r="E110" s="85">
        <v>4713</v>
      </c>
      <c r="F110" s="85">
        <v>3735</v>
      </c>
      <c r="G110" s="85">
        <v>3875</v>
      </c>
      <c r="H110" s="85">
        <v>4245</v>
      </c>
    </row>
    <row r="111" spans="2:8" x14ac:dyDescent="0.2">
      <c r="B111" s="84" t="s">
        <v>98</v>
      </c>
      <c r="C111" s="85">
        <v>3801</v>
      </c>
      <c r="D111" s="85">
        <v>3313</v>
      </c>
      <c r="E111" s="85">
        <v>2576</v>
      </c>
      <c r="F111" s="85">
        <v>2332</v>
      </c>
      <c r="G111" s="85">
        <v>2228</v>
      </c>
      <c r="H111" s="85">
        <v>2407</v>
      </c>
    </row>
    <row r="112" spans="2:8" x14ac:dyDescent="0.2">
      <c r="B112" s="84" t="s">
        <v>102</v>
      </c>
      <c r="C112" s="85">
        <v>3253</v>
      </c>
      <c r="D112" s="85">
        <v>1464</v>
      </c>
      <c r="E112" s="85">
        <v>1376</v>
      </c>
      <c r="F112" s="85">
        <v>2246</v>
      </c>
      <c r="G112" s="85">
        <v>4075</v>
      </c>
      <c r="H112" s="85">
        <v>6220</v>
      </c>
    </row>
    <row r="113" spans="2:8" x14ac:dyDescent="0.2">
      <c r="B113" s="84" t="s">
        <v>103</v>
      </c>
      <c r="C113" s="85">
        <v>31606</v>
      </c>
      <c r="D113" s="85">
        <v>32494</v>
      </c>
      <c r="E113" s="85">
        <v>34170</v>
      </c>
      <c r="F113" s="85">
        <v>33659</v>
      </c>
      <c r="G113" s="85">
        <v>33040</v>
      </c>
      <c r="H113" s="85">
        <v>28199</v>
      </c>
    </row>
    <row r="114" spans="2:8" x14ac:dyDescent="0.2">
      <c r="B114" s="84" t="s">
        <v>262</v>
      </c>
      <c r="C114" s="85">
        <v>8217</v>
      </c>
      <c r="D114" s="85">
        <v>6888</v>
      </c>
      <c r="E114" s="85">
        <v>6918</v>
      </c>
      <c r="F114" s="85">
        <v>6924</v>
      </c>
      <c r="G114" s="85">
        <v>5899</v>
      </c>
      <c r="H114" s="85">
        <v>5651</v>
      </c>
    </row>
    <row r="115" spans="2:8" ht="13.5" thickBot="1" x14ac:dyDescent="0.25">
      <c r="B115" s="86" t="s">
        <v>263</v>
      </c>
      <c r="C115" s="87">
        <v>34</v>
      </c>
      <c r="D115" s="87">
        <v>32</v>
      </c>
      <c r="E115" s="87">
        <v>37</v>
      </c>
      <c r="F115" s="87">
        <v>36</v>
      </c>
      <c r="G115" s="87">
        <v>76</v>
      </c>
      <c r="H115" s="87">
        <v>38</v>
      </c>
    </row>
    <row r="116" spans="2:8" x14ac:dyDescent="0.2">
      <c r="B116" s="82" t="s">
        <v>104</v>
      </c>
      <c r="C116" s="83">
        <f t="shared" ref="C116:H116" si="20">SUM(C117:C118)</f>
        <v>33169</v>
      </c>
      <c r="D116" s="83">
        <f t="shared" si="20"/>
        <v>33368</v>
      </c>
      <c r="E116" s="83">
        <f t="shared" si="20"/>
        <v>29974</v>
      </c>
      <c r="F116" s="83">
        <f t="shared" si="20"/>
        <v>26562</v>
      </c>
      <c r="G116" s="83">
        <f t="shared" si="20"/>
        <v>25067</v>
      </c>
      <c r="H116" s="83">
        <f t="shared" si="20"/>
        <v>20637</v>
      </c>
    </row>
    <row r="117" spans="2:8" x14ac:dyDescent="0.2">
      <c r="B117" s="84" t="s">
        <v>105</v>
      </c>
      <c r="C117" s="85">
        <v>17679</v>
      </c>
      <c r="D117" s="85">
        <v>17992</v>
      </c>
      <c r="E117" s="85">
        <v>15982</v>
      </c>
      <c r="F117" s="85">
        <v>14247</v>
      </c>
      <c r="G117" s="85">
        <v>13364</v>
      </c>
      <c r="H117" s="85">
        <v>10180</v>
      </c>
    </row>
    <row r="118" spans="2:8" ht="13.5" thickBot="1" x14ac:dyDescent="0.25">
      <c r="B118" s="86" t="s">
        <v>264</v>
      </c>
      <c r="C118" s="87">
        <v>15490</v>
      </c>
      <c r="D118" s="87">
        <v>15376</v>
      </c>
      <c r="E118" s="87">
        <v>13992</v>
      </c>
      <c r="F118" s="87">
        <v>12315</v>
      </c>
      <c r="G118" s="87">
        <v>11703</v>
      </c>
      <c r="H118" s="87">
        <v>10457</v>
      </c>
    </row>
    <row r="119" spans="2:8" x14ac:dyDescent="0.2">
      <c r="B119" s="82" t="s">
        <v>106</v>
      </c>
      <c r="C119" s="83">
        <f t="shared" ref="C119:H119" si="21">SUM(C120:C121)</f>
        <v>41099</v>
      </c>
      <c r="D119" s="83">
        <f t="shared" si="21"/>
        <v>44986</v>
      </c>
      <c r="E119" s="83">
        <f t="shared" si="21"/>
        <v>47564</v>
      </c>
      <c r="F119" s="83">
        <f t="shared" si="21"/>
        <v>51625</v>
      </c>
      <c r="G119" s="83">
        <f t="shared" si="21"/>
        <v>51097</v>
      </c>
      <c r="H119" s="83">
        <f t="shared" si="21"/>
        <v>48112</v>
      </c>
    </row>
    <row r="120" spans="2:8" x14ac:dyDescent="0.2">
      <c r="B120" s="84" t="s">
        <v>107</v>
      </c>
      <c r="C120" s="85">
        <v>35145</v>
      </c>
      <c r="D120" s="85">
        <v>39299</v>
      </c>
      <c r="E120" s="85">
        <v>42684</v>
      </c>
      <c r="F120" s="85">
        <v>48678</v>
      </c>
      <c r="G120" s="85">
        <v>49053</v>
      </c>
      <c r="H120" s="85">
        <v>46611</v>
      </c>
    </row>
    <row r="121" spans="2:8" ht="13.5" thickBot="1" x14ac:dyDescent="0.25">
      <c r="B121" s="86" t="s">
        <v>265</v>
      </c>
      <c r="C121" s="87">
        <v>5954</v>
      </c>
      <c r="D121" s="87">
        <v>5687</v>
      </c>
      <c r="E121" s="87">
        <v>4880</v>
      </c>
      <c r="F121" s="87">
        <v>2947</v>
      </c>
      <c r="G121" s="87">
        <v>2044</v>
      </c>
      <c r="H121" s="87">
        <v>1501</v>
      </c>
    </row>
    <row r="122" spans="2:8" ht="13.5" thickBot="1" x14ac:dyDescent="0.25">
      <c r="B122" s="88" t="s">
        <v>115</v>
      </c>
      <c r="C122" s="10">
        <f t="shared" ref="C122:H122" si="22">C98+C107+C116+C119</f>
        <v>465874</v>
      </c>
      <c r="D122" s="10">
        <f t="shared" si="22"/>
        <v>429038</v>
      </c>
      <c r="E122" s="10">
        <f t="shared" si="22"/>
        <v>409540</v>
      </c>
      <c r="F122" s="10">
        <f t="shared" si="22"/>
        <v>384284</v>
      </c>
      <c r="G122" s="10">
        <f t="shared" si="22"/>
        <v>378663</v>
      </c>
      <c r="H122" s="10">
        <f t="shared" si="22"/>
        <v>349230</v>
      </c>
    </row>
  </sheetData>
  <phoneticPr fontId="1" type="noConversion"/>
  <pageMargins left="0.7" right="0.7" top="0.75" bottom="0.75" header="0.3" footer="0.3"/>
  <pageSetup paperSize="9" orientation="landscape" r:id="rId1"/>
  <rowBreaks count="3" manualBreakCount="3">
    <brk id="34" max="16383" man="1"/>
    <brk id="64" max="16383" man="1"/>
    <brk id="9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2"/>
  <sheetViews>
    <sheetView zoomScaleNormal="100" workbookViewId="0"/>
  </sheetViews>
  <sheetFormatPr defaultColWidth="11.42578125" defaultRowHeight="12.75" x14ac:dyDescent="0.2"/>
  <cols>
    <col min="1" max="1" width="9.140625" customWidth="1"/>
    <col min="2" max="2" width="58.7109375" customWidth="1"/>
    <col min="3" max="8" width="11.7109375" customWidth="1"/>
  </cols>
  <sheetData>
    <row r="2" spans="2:9" ht="15.75" x14ac:dyDescent="0.25">
      <c r="B2" s="9" t="s">
        <v>147</v>
      </c>
    </row>
    <row r="3" spans="2:9" x14ac:dyDescent="0.2">
      <c r="B3" s="8"/>
    </row>
    <row r="4" spans="2:9" x14ac:dyDescent="0.2">
      <c r="B4" s="8"/>
    </row>
    <row r="5" spans="2:9" ht="15.75" x14ac:dyDescent="0.25">
      <c r="B5" s="89" t="s">
        <v>146</v>
      </c>
      <c r="C5" s="216"/>
      <c r="D5" s="216"/>
      <c r="E5" s="216"/>
      <c r="F5" s="216"/>
      <c r="G5" s="216"/>
      <c r="H5" s="216"/>
    </row>
    <row r="6" spans="2:9" x14ac:dyDescent="0.2">
      <c r="B6" s="90"/>
      <c r="C6" s="90"/>
      <c r="D6" s="90"/>
      <c r="E6" s="90"/>
      <c r="F6" s="90"/>
      <c r="G6" s="90"/>
      <c r="H6" s="90"/>
    </row>
    <row r="7" spans="2:9" ht="13.5" thickBot="1" x14ac:dyDescent="0.25">
      <c r="B7" s="80"/>
      <c r="C7" s="91">
        <v>2010</v>
      </c>
      <c r="D7" s="91">
        <v>2011</v>
      </c>
      <c r="E7" s="91">
        <v>2012</v>
      </c>
      <c r="F7" s="91">
        <v>2013</v>
      </c>
      <c r="G7" s="91">
        <v>2014</v>
      </c>
      <c r="H7" s="91">
        <v>2015</v>
      </c>
      <c r="I7" s="231"/>
    </row>
    <row r="8" spans="2:9" x14ac:dyDescent="0.2">
      <c r="B8" s="92" t="s">
        <v>116</v>
      </c>
      <c r="C8" s="93">
        <v>13651</v>
      </c>
      <c r="D8" s="93">
        <v>18701</v>
      </c>
      <c r="E8" s="93">
        <v>8780</v>
      </c>
      <c r="F8" s="93">
        <v>14896</v>
      </c>
      <c r="G8" s="93">
        <v>17921</v>
      </c>
      <c r="H8" s="93">
        <v>14017</v>
      </c>
    </row>
    <row r="9" spans="2:9" x14ac:dyDescent="0.2">
      <c r="B9" s="94" t="s">
        <v>117</v>
      </c>
      <c r="C9" s="95">
        <v>115764</v>
      </c>
      <c r="D9" s="95">
        <v>143407</v>
      </c>
      <c r="E9" s="95">
        <v>167198</v>
      </c>
      <c r="F9" s="95">
        <v>163768</v>
      </c>
      <c r="G9" s="95">
        <v>155759</v>
      </c>
      <c r="H9" s="95">
        <v>159143</v>
      </c>
    </row>
    <row r="10" spans="2:9" x14ac:dyDescent="0.2">
      <c r="B10" s="94" t="s">
        <v>118</v>
      </c>
      <c r="C10" s="95">
        <v>110714</v>
      </c>
      <c r="D10" s="95">
        <v>139936</v>
      </c>
      <c r="E10" s="95">
        <v>161082</v>
      </c>
      <c r="F10" s="95">
        <v>160743</v>
      </c>
      <c r="G10" s="95">
        <v>159663</v>
      </c>
      <c r="H10" s="95">
        <v>158932</v>
      </c>
    </row>
    <row r="11" spans="2:9" x14ac:dyDescent="0.2">
      <c r="B11" s="96" t="s">
        <v>119</v>
      </c>
      <c r="C11" s="97">
        <f t="shared" ref="C11:G11" si="0">+C9+C8-C10</f>
        <v>18701</v>
      </c>
      <c r="D11" s="97">
        <f t="shared" si="0"/>
        <v>22172</v>
      </c>
      <c r="E11" s="97">
        <f t="shared" si="0"/>
        <v>14896</v>
      </c>
      <c r="F11" s="97">
        <f t="shared" si="0"/>
        <v>17921</v>
      </c>
      <c r="G11" s="97">
        <f t="shared" si="0"/>
        <v>14017</v>
      </c>
      <c r="H11" s="97">
        <f t="shared" ref="H11" si="1">+H9+H8-H10</f>
        <v>14228</v>
      </c>
    </row>
    <row r="12" spans="2:9" ht="13.5" thickBot="1" x14ac:dyDescent="0.25">
      <c r="B12" s="98" t="s">
        <v>120</v>
      </c>
      <c r="C12" s="99">
        <f t="shared" ref="C12:G12" si="2">+C11+C10</f>
        <v>129415</v>
      </c>
      <c r="D12" s="99">
        <f t="shared" si="2"/>
        <v>162108</v>
      </c>
      <c r="E12" s="99">
        <f t="shared" si="2"/>
        <v>175978</v>
      </c>
      <c r="F12" s="99">
        <f t="shared" si="2"/>
        <v>178664</v>
      </c>
      <c r="G12" s="99">
        <f t="shared" si="2"/>
        <v>173680</v>
      </c>
      <c r="H12" s="99">
        <f t="shared" ref="H12" si="3">+H11+H10</f>
        <v>173160</v>
      </c>
    </row>
    <row r="13" spans="2:9" x14ac:dyDescent="0.2">
      <c r="B13" s="90" t="s">
        <v>121</v>
      </c>
      <c r="C13" s="90"/>
      <c r="D13" s="90"/>
      <c r="E13" s="90"/>
      <c r="F13" s="90"/>
      <c r="G13" s="90"/>
      <c r="H13" s="232"/>
    </row>
    <row r="14" spans="2:9" x14ac:dyDescent="0.2">
      <c r="B14" s="90"/>
      <c r="C14" s="90"/>
      <c r="D14" s="90"/>
      <c r="E14" s="90"/>
      <c r="F14" s="90"/>
      <c r="G14" s="90"/>
      <c r="H14" s="90"/>
    </row>
    <row r="15" spans="2:9" x14ac:dyDescent="0.2">
      <c r="B15" s="90"/>
      <c r="C15" s="90"/>
      <c r="D15" s="90"/>
      <c r="E15" s="90"/>
      <c r="F15" s="90"/>
      <c r="G15" s="90"/>
      <c r="H15" s="90"/>
    </row>
    <row r="16" spans="2:9" ht="15.75" x14ac:dyDescent="0.25">
      <c r="B16" s="89" t="s">
        <v>148</v>
      </c>
      <c r="C16" s="100"/>
      <c r="D16" s="100"/>
      <c r="E16" s="100"/>
      <c r="F16" s="100"/>
      <c r="G16" s="100"/>
      <c r="H16" s="100"/>
    </row>
    <row r="17" spans="2:8" x14ac:dyDescent="0.2">
      <c r="B17" s="90"/>
      <c r="C17" s="90"/>
      <c r="D17" s="90"/>
      <c r="E17" s="90"/>
      <c r="F17" s="90"/>
      <c r="G17" s="90"/>
      <c r="H17" s="90"/>
    </row>
    <row r="18" spans="2:8" ht="13.5" thickBot="1" x14ac:dyDescent="0.25">
      <c r="B18" s="101"/>
      <c r="C18" s="91">
        <f t="shared" ref="C18:G18" si="4">+C7</f>
        <v>2010</v>
      </c>
      <c r="D18" s="91">
        <f t="shared" si="4"/>
        <v>2011</v>
      </c>
      <c r="E18" s="91">
        <f t="shared" si="4"/>
        <v>2012</v>
      </c>
      <c r="F18" s="91">
        <f t="shared" si="4"/>
        <v>2013</v>
      </c>
      <c r="G18" s="91">
        <f t="shared" si="4"/>
        <v>2014</v>
      </c>
      <c r="H18" s="91">
        <v>2015</v>
      </c>
    </row>
    <row r="19" spans="2:8" x14ac:dyDescent="0.2">
      <c r="B19" s="102" t="s">
        <v>122</v>
      </c>
      <c r="C19" s="103">
        <f t="shared" ref="C19:G19" si="5">C20+C27</f>
        <v>321071</v>
      </c>
      <c r="D19" s="103">
        <f t="shared" si="5"/>
        <v>312960</v>
      </c>
      <c r="E19" s="103">
        <f t="shared" si="5"/>
        <v>296622</v>
      </c>
      <c r="F19" s="103">
        <f t="shared" si="5"/>
        <v>302294</v>
      </c>
      <c r="G19" s="103">
        <f t="shared" si="5"/>
        <v>300912</v>
      </c>
      <c r="H19" s="103">
        <f t="shared" ref="H19" si="6">H20+H27</f>
        <v>287643</v>
      </c>
    </row>
    <row r="20" spans="2:8" x14ac:dyDescent="0.2">
      <c r="B20" s="104" t="s">
        <v>123</v>
      </c>
      <c r="C20" s="105">
        <f t="shared" ref="C20:G20" si="7">SUM(C21:C26)</f>
        <v>203475</v>
      </c>
      <c r="D20" s="105">
        <f t="shared" si="7"/>
        <v>197483</v>
      </c>
      <c r="E20" s="105">
        <f t="shared" si="7"/>
        <v>185381</v>
      </c>
      <c r="F20" s="105">
        <f t="shared" si="7"/>
        <v>191407</v>
      </c>
      <c r="G20" s="105">
        <f t="shared" si="7"/>
        <v>195387</v>
      </c>
      <c r="H20" s="105">
        <f t="shared" ref="H20" si="8">SUM(H21:H26)</f>
        <v>188606</v>
      </c>
    </row>
    <row r="21" spans="2:8" x14ac:dyDescent="0.2">
      <c r="B21" s="106" t="s">
        <v>124</v>
      </c>
      <c r="C21" s="107">
        <v>141751</v>
      </c>
      <c r="D21" s="107">
        <v>135394</v>
      </c>
      <c r="E21" s="107">
        <v>121471</v>
      </c>
      <c r="F21" s="107">
        <v>122150</v>
      </c>
      <c r="G21" s="107">
        <v>117207</v>
      </c>
      <c r="H21" s="107">
        <v>112457</v>
      </c>
    </row>
    <row r="22" spans="2:8" x14ac:dyDescent="0.2">
      <c r="B22" s="106" t="s">
        <v>125</v>
      </c>
      <c r="C22" s="107">
        <v>29660</v>
      </c>
      <c r="D22" s="107">
        <v>32693</v>
      </c>
      <c r="E22" s="107">
        <v>34489</v>
      </c>
      <c r="F22" s="107">
        <v>38852</v>
      </c>
      <c r="G22" s="107">
        <v>43406</v>
      </c>
      <c r="H22" s="107">
        <v>42735</v>
      </c>
    </row>
    <row r="23" spans="2:8" x14ac:dyDescent="0.2">
      <c r="B23" s="106" t="s">
        <v>126</v>
      </c>
      <c r="C23" s="107">
        <v>12292</v>
      </c>
      <c r="D23" s="107">
        <v>9617</v>
      </c>
      <c r="E23" s="107">
        <v>9227</v>
      </c>
      <c r="F23" s="107">
        <v>9183</v>
      </c>
      <c r="G23" s="107">
        <v>8858</v>
      </c>
      <c r="H23" s="107">
        <v>8148</v>
      </c>
    </row>
    <row r="24" spans="2:8" x14ac:dyDescent="0.2">
      <c r="B24" s="106" t="s">
        <v>127</v>
      </c>
      <c r="C24" s="107">
        <v>5555</v>
      </c>
      <c r="D24" s="107">
        <v>5614</v>
      </c>
      <c r="E24" s="107">
        <v>5822</v>
      </c>
      <c r="F24" s="107">
        <v>6100</v>
      </c>
      <c r="G24" s="107">
        <v>6605</v>
      </c>
      <c r="H24" s="107">
        <v>6556</v>
      </c>
    </row>
    <row r="25" spans="2:8" x14ac:dyDescent="0.2">
      <c r="B25" s="106" t="s">
        <v>128</v>
      </c>
      <c r="C25" s="108">
        <v>344</v>
      </c>
      <c r="D25" s="108">
        <v>301</v>
      </c>
      <c r="E25" s="108">
        <v>285</v>
      </c>
      <c r="F25" s="108">
        <v>345</v>
      </c>
      <c r="G25" s="108">
        <v>387</v>
      </c>
      <c r="H25" s="108">
        <v>341</v>
      </c>
    </row>
    <row r="26" spans="2:8" ht="13.5" thickBot="1" x14ac:dyDescent="0.25">
      <c r="B26" s="106" t="s">
        <v>129</v>
      </c>
      <c r="C26" s="107">
        <v>13873</v>
      </c>
      <c r="D26" s="107">
        <v>13864</v>
      </c>
      <c r="E26" s="107">
        <v>14087</v>
      </c>
      <c r="F26" s="107">
        <v>14777</v>
      </c>
      <c r="G26" s="107">
        <v>18924</v>
      </c>
      <c r="H26" s="107">
        <v>18369</v>
      </c>
    </row>
    <row r="27" spans="2:8" x14ac:dyDescent="0.2">
      <c r="B27" s="109" t="s">
        <v>130</v>
      </c>
      <c r="C27" s="110">
        <f t="shared" ref="C27:H27" si="9">SUM(C28:C30)</f>
        <v>117596</v>
      </c>
      <c r="D27" s="110">
        <f t="shared" si="9"/>
        <v>115477</v>
      </c>
      <c r="E27" s="110">
        <f t="shared" si="9"/>
        <v>111241</v>
      </c>
      <c r="F27" s="110">
        <f t="shared" si="9"/>
        <v>110887</v>
      </c>
      <c r="G27" s="110">
        <f t="shared" si="9"/>
        <v>105525</v>
      </c>
      <c r="H27" s="110">
        <f t="shared" si="9"/>
        <v>99037</v>
      </c>
    </row>
    <row r="28" spans="2:8" x14ac:dyDescent="0.2">
      <c r="B28" s="106" t="s">
        <v>131</v>
      </c>
      <c r="C28" s="107">
        <v>68495</v>
      </c>
      <c r="D28" s="107">
        <v>67902</v>
      </c>
      <c r="E28" s="107">
        <v>63823</v>
      </c>
      <c r="F28" s="107">
        <v>63605</v>
      </c>
      <c r="G28" s="107">
        <v>58490</v>
      </c>
      <c r="H28" s="107">
        <v>51995</v>
      </c>
    </row>
    <row r="29" spans="2:8" x14ac:dyDescent="0.2">
      <c r="B29" s="106" t="s">
        <v>132</v>
      </c>
      <c r="C29" s="107">
        <v>44900</v>
      </c>
      <c r="D29" s="107">
        <v>43526</v>
      </c>
      <c r="E29" s="107">
        <v>44142</v>
      </c>
      <c r="F29" s="107">
        <v>44228</v>
      </c>
      <c r="G29" s="107">
        <v>44578</v>
      </c>
      <c r="H29" s="107">
        <v>44968</v>
      </c>
    </row>
    <row r="30" spans="2:8" ht="13.5" thickBot="1" x14ac:dyDescent="0.25">
      <c r="B30" s="106" t="s">
        <v>133</v>
      </c>
      <c r="C30" s="107">
        <v>4201</v>
      </c>
      <c r="D30" s="107">
        <v>4049</v>
      </c>
      <c r="E30" s="107">
        <v>3276</v>
      </c>
      <c r="F30" s="107">
        <v>3054</v>
      </c>
      <c r="G30" s="107">
        <v>2457</v>
      </c>
      <c r="H30" s="107">
        <v>2074</v>
      </c>
    </row>
    <row r="31" spans="2:8" x14ac:dyDescent="0.2">
      <c r="B31" s="111" t="s">
        <v>134</v>
      </c>
      <c r="C31" s="110">
        <f t="shared" ref="C31:H31" si="10">SUM(C32:C34)</f>
        <v>148068</v>
      </c>
      <c r="D31" s="110">
        <f t="shared" si="10"/>
        <v>153555</v>
      </c>
      <c r="E31" s="110">
        <f t="shared" si="10"/>
        <v>152046</v>
      </c>
      <c r="F31" s="110">
        <f t="shared" si="10"/>
        <v>162235</v>
      </c>
      <c r="G31" s="110">
        <f t="shared" si="10"/>
        <v>162057</v>
      </c>
      <c r="H31" s="110">
        <f t="shared" si="10"/>
        <v>163169</v>
      </c>
    </row>
    <row r="32" spans="2:8" x14ac:dyDescent="0.2">
      <c r="B32" s="106" t="s">
        <v>124</v>
      </c>
      <c r="C32" s="107">
        <v>108899</v>
      </c>
      <c r="D32" s="107">
        <v>108802</v>
      </c>
      <c r="E32" s="107">
        <v>106842</v>
      </c>
      <c r="F32" s="107">
        <v>109199</v>
      </c>
      <c r="G32" s="107">
        <v>105661</v>
      </c>
      <c r="H32" s="107">
        <v>106444</v>
      </c>
    </row>
    <row r="33" spans="2:8" x14ac:dyDescent="0.2">
      <c r="B33" s="106" t="s">
        <v>125</v>
      </c>
      <c r="C33" s="107">
        <v>37786</v>
      </c>
      <c r="D33" s="112">
        <v>43565</v>
      </c>
      <c r="E33" s="112">
        <v>44456</v>
      </c>
      <c r="F33" s="112">
        <v>52203</v>
      </c>
      <c r="G33" s="112">
        <v>55425</v>
      </c>
      <c r="H33" s="107">
        <v>55412</v>
      </c>
    </row>
    <row r="34" spans="2:8" ht="13.5" thickBot="1" x14ac:dyDescent="0.25">
      <c r="B34" s="121" t="s">
        <v>126</v>
      </c>
      <c r="C34" s="122">
        <v>1383</v>
      </c>
      <c r="D34" s="122">
        <v>1188</v>
      </c>
      <c r="E34" s="122">
        <v>748</v>
      </c>
      <c r="F34" s="122">
        <v>833</v>
      </c>
      <c r="G34" s="122">
        <v>971</v>
      </c>
      <c r="H34" s="122">
        <v>1313</v>
      </c>
    </row>
    <row r="35" spans="2:8" x14ac:dyDescent="0.2">
      <c r="B35" s="113"/>
      <c r="C35" s="114"/>
      <c r="D35" s="114"/>
      <c r="E35" s="90"/>
      <c r="F35" s="90"/>
      <c r="G35" s="90"/>
      <c r="H35" s="232"/>
    </row>
    <row r="36" spans="2:8" x14ac:dyDescent="0.2">
      <c r="B36" s="90"/>
      <c r="C36" s="90"/>
      <c r="D36" s="90"/>
      <c r="E36" s="90"/>
      <c r="F36" s="90"/>
      <c r="G36" s="90"/>
      <c r="H36" s="90"/>
    </row>
    <row r="37" spans="2:8" ht="15.75" x14ac:dyDescent="0.25">
      <c r="B37" s="89" t="s">
        <v>149</v>
      </c>
      <c r="C37" s="100"/>
      <c r="D37" s="100"/>
      <c r="E37" s="100"/>
      <c r="F37" s="100"/>
      <c r="G37" s="100"/>
      <c r="H37" s="100"/>
    </row>
    <row r="38" spans="2:8" x14ac:dyDescent="0.2">
      <c r="B38" s="90"/>
      <c r="C38" s="90"/>
      <c r="D38" s="90"/>
      <c r="E38" s="90"/>
      <c r="F38" s="90"/>
      <c r="G38" s="90"/>
      <c r="H38" s="90"/>
    </row>
    <row r="39" spans="2:8" ht="13.5" thickBot="1" x14ac:dyDescent="0.25">
      <c r="B39" s="123" t="s">
        <v>150</v>
      </c>
      <c r="C39" s="91">
        <f t="shared" ref="C39:G39" si="11">+C7</f>
        <v>2010</v>
      </c>
      <c r="D39" s="91">
        <f t="shared" si="11"/>
        <v>2011</v>
      </c>
      <c r="E39" s="91">
        <f t="shared" si="11"/>
        <v>2012</v>
      </c>
      <c r="F39" s="91">
        <f t="shared" si="11"/>
        <v>2013</v>
      </c>
      <c r="G39" s="91">
        <f t="shared" si="11"/>
        <v>2014</v>
      </c>
      <c r="H39" s="91">
        <v>2015</v>
      </c>
    </row>
    <row r="40" spans="2:8" ht="13.5" thickBot="1" x14ac:dyDescent="0.25">
      <c r="B40" s="115" t="s">
        <v>135</v>
      </c>
      <c r="C40" s="124">
        <v>1483759.45</v>
      </c>
      <c r="D40" s="124">
        <v>1380878.86</v>
      </c>
      <c r="E40" s="124">
        <v>1355753.34</v>
      </c>
      <c r="F40" s="124">
        <v>1326430.46</v>
      </c>
      <c r="G40" s="124">
        <v>1326430.46</v>
      </c>
      <c r="H40" s="124">
        <v>1326430.46</v>
      </c>
    </row>
    <row r="41" spans="2:8" x14ac:dyDescent="0.2">
      <c r="B41" s="116" t="s">
        <v>136</v>
      </c>
      <c r="C41" s="125"/>
      <c r="D41" s="125"/>
      <c r="E41" s="125"/>
      <c r="F41" s="125"/>
      <c r="G41" s="125"/>
      <c r="H41" s="125"/>
    </row>
    <row r="42" spans="2:8" x14ac:dyDescent="0.2">
      <c r="B42" s="104" t="s">
        <v>137</v>
      </c>
      <c r="C42" s="126">
        <v>43006063.289999999</v>
      </c>
      <c r="D42" s="126">
        <v>42114085.030000001</v>
      </c>
      <c r="E42" s="126">
        <v>38204550.789999999</v>
      </c>
      <c r="F42" s="126">
        <v>38868677.090000004</v>
      </c>
      <c r="G42" s="126">
        <v>39777253</v>
      </c>
      <c r="H42" s="126">
        <v>38430000</v>
      </c>
    </row>
    <row r="43" spans="2:8" x14ac:dyDescent="0.2">
      <c r="B43" s="104" t="s">
        <v>138</v>
      </c>
      <c r="C43" s="126">
        <v>14732014.449999999</v>
      </c>
      <c r="D43" s="126">
        <v>14052108.439999999</v>
      </c>
      <c r="E43" s="126">
        <v>12847393.77</v>
      </c>
      <c r="F43" s="126">
        <v>12297432.380000001</v>
      </c>
      <c r="G43" s="126">
        <v>11683932.220000001</v>
      </c>
      <c r="H43" s="126">
        <v>11230000</v>
      </c>
    </row>
    <row r="44" spans="2:8" x14ac:dyDescent="0.2">
      <c r="B44" s="104" t="s">
        <v>139</v>
      </c>
      <c r="C44" s="126">
        <v>2316870.5</v>
      </c>
      <c r="D44" s="126">
        <v>2201026.98</v>
      </c>
      <c r="E44" s="126">
        <v>2201026.98</v>
      </c>
      <c r="F44" s="126">
        <v>2201027</v>
      </c>
      <c r="G44" s="126">
        <v>2201027</v>
      </c>
      <c r="H44" s="126">
        <v>2201027</v>
      </c>
    </row>
    <row r="45" spans="2:8" ht="13.5" thickBot="1" x14ac:dyDescent="0.25">
      <c r="B45" s="117" t="s">
        <v>140</v>
      </c>
      <c r="C45" s="127">
        <f t="shared" ref="C45:H45" si="12">SUM(C42:C44)</f>
        <v>60054948.239999995</v>
      </c>
      <c r="D45" s="127">
        <f t="shared" si="12"/>
        <v>58367220.449999996</v>
      </c>
      <c r="E45" s="127">
        <f t="shared" si="12"/>
        <v>53252971.539999999</v>
      </c>
      <c r="F45" s="127">
        <f t="shared" si="12"/>
        <v>53367136.470000006</v>
      </c>
      <c r="G45" s="127">
        <f t="shared" si="12"/>
        <v>53662212.219999999</v>
      </c>
      <c r="H45" s="127">
        <f t="shared" si="12"/>
        <v>51861027</v>
      </c>
    </row>
    <row r="46" spans="2:8" x14ac:dyDescent="0.2">
      <c r="B46" s="116" t="s">
        <v>141</v>
      </c>
      <c r="C46" s="125"/>
      <c r="D46" s="125"/>
      <c r="E46" s="125"/>
      <c r="F46" s="125"/>
      <c r="G46" s="125"/>
      <c r="H46" s="125"/>
    </row>
    <row r="47" spans="2:8" x14ac:dyDescent="0.2">
      <c r="B47" s="104" t="s">
        <v>137</v>
      </c>
      <c r="C47" s="126">
        <v>5271055.5</v>
      </c>
      <c r="D47" s="126">
        <v>5313459.84</v>
      </c>
      <c r="E47" s="126">
        <v>5040428.2699999996</v>
      </c>
      <c r="F47" s="126">
        <v>5304962.0199999996</v>
      </c>
      <c r="G47" s="126">
        <v>5375670.9000000004</v>
      </c>
      <c r="H47" s="126">
        <v>5440000</v>
      </c>
    </row>
    <row r="48" spans="2:8" ht="13.5" thickBot="1" x14ac:dyDescent="0.25">
      <c r="B48" s="118" t="s">
        <v>142</v>
      </c>
      <c r="C48" s="128">
        <v>418225.5</v>
      </c>
      <c r="D48" s="128">
        <v>385776</v>
      </c>
      <c r="E48" s="128">
        <v>374292</v>
      </c>
      <c r="F48" s="128">
        <v>385014</v>
      </c>
      <c r="G48" s="128">
        <v>379662</v>
      </c>
      <c r="H48" s="128">
        <v>372000</v>
      </c>
    </row>
    <row r="49" spans="2:8" ht="13.5" thickBot="1" x14ac:dyDescent="0.25">
      <c r="B49" s="119" t="s">
        <v>143</v>
      </c>
      <c r="C49" s="129">
        <f t="shared" ref="C49:H49" si="13">SUM(C47:C48)</f>
        <v>5689281</v>
      </c>
      <c r="D49" s="129">
        <f t="shared" si="13"/>
        <v>5699235.8399999999</v>
      </c>
      <c r="E49" s="129">
        <f t="shared" si="13"/>
        <v>5414720.2699999996</v>
      </c>
      <c r="F49" s="129">
        <f t="shared" si="13"/>
        <v>5689976.0199999996</v>
      </c>
      <c r="G49" s="129">
        <f t="shared" si="13"/>
        <v>5755332.9000000004</v>
      </c>
      <c r="H49" s="129">
        <f t="shared" si="13"/>
        <v>5812000</v>
      </c>
    </row>
    <row r="50" spans="2:8" ht="13.5" thickBot="1" x14ac:dyDescent="0.25">
      <c r="B50" s="120" t="s">
        <v>144</v>
      </c>
      <c r="C50" s="124">
        <v>67227988.689999998</v>
      </c>
      <c r="D50" s="124">
        <v>65447335.149999999</v>
      </c>
      <c r="E50" s="124">
        <f>+E49+E45+E40</f>
        <v>60023445.150000006</v>
      </c>
      <c r="F50" s="124">
        <f>+F49+F45+F40</f>
        <v>60383542.95000001</v>
      </c>
      <c r="G50" s="124">
        <f>+G49+G45+G40</f>
        <v>60743975.579999998</v>
      </c>
      <c r="H50" s="124">
        <f>+H49+H45+H40</f>
        <v>58999457.460000001</v>
      </c>
    </row>
    <row r="51" spans="2:8" ht="13.5" thickBot="1" x14ac:dyDescent="0.25">
      <c r="B51" s="123" t="s">
        <v>259</v>
      </c>
    </row>
    <row r="52" spans="2:8" ht="13.5" thickBot="1" x14ac:dyDescent="0.25">
      <c r="B52" s="120" t="s">
        <v>258</v>
      </c>
      <c r="C52" s="230">
        <f>+C50/'2. Ind. principals'!C6</f>
        <v>8.9489588840076131</v>
      </c>
      <c r="D52" s="230">
        <f>+D50/'2. Ind. principals'!D6</f>
        <v>8.6804577035600481</v>
      </c>
      <c r="E52" s="230">
        <f>+E50/'2. Ind. principals'!E6</f>
        <v>7.9290182438853511</v>
      </c>
      <c r="F52" s="230">
        <f>+F50/'2. Ind. principals'!F6</f>
        <v>7.9939556307215733</v>
      </c>
      <c r="G52" s="230">
        <f>+G50/'2. Ind. principals'!G6</f>
        <v>8.0788348486474693</v>
      </c>
      <c r="H52" s="230">
        <f>+H50/'2. Ind. principals'!H6</f>
        <v>7.8581012921234734</v>
      </c>
    </row>
  </sheetData>
  <phoneticPr fontId="0" type="noConversion"/>
  <pageMargins left="0.7" right="0.7" top="0.75" bottom="0.75" header="0.3" footer="0.3"/>
  <pageSetup paperSize="9" orientation="landscape" r:id="rId1"/>
  <rowBreaks count="1" manualBreakCount="1"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0"/>
  <sheetViews>
    <sheetView zoomScaleNormal="100" workbookViewId="0"/>
  </sheetViews>
  <sheetFormatPr defaultColWidth="11.42578125" defaultRowHeight="12.75" x14ac:dyDescent="0.2"/>
  <cols>
    <col min="1" max="1" width="9.140625" customWidth="1"/>
    <col min="2" max="2" width="58.7109375" customWidth="1"/>
    <col min="3" max="8" width="11.7109375" customWidth="1"/>
  </cols>
  <sheetData>
    <row r="2" spans="2:8" ht="15.75" x14ac:dyDescent="0.25">
      <c r="B2" s="9" t="s">
        <v>8</v>
      </c>
    </row>
    <row r="3" spans="2:8" x14ac:dyDescent="0.2">
      <c r="B3" s="8"/>
    </row>
    <row r="4" spans="2:8" x14ac:dyDescent="0.2">
      <c r="B4" s="8"/>
    </row>
    <row r="5" spans="2:8" ht="15.75" x14ac:dyDescent="0.25">
      <c r="B5" s="89" t="s">
        <v>160</v>
      </c>
      <c r="C5" s="90"/>
      <c r="D5" s="90"/>
      <c r="E5" s="90"/>
      <c r="F5" s="90"/>
      <c r="G5" s="90"/>
      <c r="H5" s="90"/>
    </row>
    <row r="6" spans="2:8" x14ac:dyDescent="0.2">
      <c r="B6" s="130"/>
      <c r="C6" s="90"/>
      <c r="D6" s="90"/>
      <c r="E6" s="90"/>
      <c r="F6" s="90"/>
      <c r="G6" s="90"/>
      <c r="H6" s="90"/>
    </row>
    <row r="7" spans="2:8" ht="13.5" thickBot="1" x14ac:dyDescent="0.25">
      <c r="B7" s="131"/>
      <c r="C7" s="81">
        <v>2010</v>
      </c>
      <c r="D7" s="81">
        <v>2011</v>
      </c>
      <c r="E7" s="81">
        <v>2012</v>
      </c>
      <c r="F7" s="81">
        <v>2013</v>
      </c>
      <c r="G7" s="81">
        <v>2014</v>
      </c>
      <c r="H7" s="81">
        <v>2015</v>
      </c>
    </row>
    <row r="8" spans="2:8" x14ac:dyDescent="0.2">
      <c r="B8" s="132" t="s">
        <v>151</v>
      </c>
      <c r="C8" s="133"/>
      <c r="D8" s="133"/>
      <c r="E8" s="133"/>
      <c r="F8" s="133"/>
      <c r="G8" s="133"/>
      <c r="H8" s="133"/>
    </row>
    <row r="9" spans="2:8" x14ac:dyDescent="0.2">
      <c r="B9" s="84" t="s">
        <v>33</v>
      </c>
      <c r="C9" s="85">
        <v>110289</v>
      </c>
      <c r="D9" s="85">
        <v>105891</v>
      </c>
      <c r="E9" s="85">
        <v>100804</v>
      </c>
      <c r="F9" s="85">
        <v>95778</v>
      </c>
      <c r="G9" s="85">
        <v>89778</v>
      </c>
      <c r="H9" s="147" t="s">
        <v>260</v>
      </c>
    </row>
    <row r="10" spans="2:8" x14ac:dyDescent="0.2">
      <c r="B10" s="84" t="s">
        <v>34</v>
      </c>
      <c r="C10" s="85">
        <v>31790</v>
      </c>
      <c r="D10" s="85">
        <v>32082</v>
      </c>
      <c r="E10" s="85">
        <v>29449</v>
      </c>
      <c r="F10" s="85">
        <v>25611</v>
      </c>
      <c r="G10" s="85">
        <v>24590</v>
      </c>
      <c r="H10" s="147" t="s">
        <v>260</v>
      </c>
    </row>
    <row r="11" spans="2:8" x14ac:dyDescent="0.2">
      <c r="B11" s="84" t="s">
        <v>35</v>
      </c>
      <c r="C11" s="85">
        <v>14472</v>
      </c>
      <c r="D11" s="85">
        <v>15950</v>
      </c>
      <c r="E11" s="85">
        <v>18272</v>
      </c>
      <c r="F11" s="85">
        <v>14956</v>
      </c>
      <c r="G11" s="85">
        <v>15233</v>
      </c>
      <c r="H11" s="147" t="s">
        <v>260</v>
      </c>
    </row>
    <row r="12" spans="2:8" x14ac:dyDescent="0.2">
      <c r="B12" s="84" t="s">
        <v>36</v>
      </c>
      <c r="C12" s="85">
        <v>23643</v>
      </c>
      <c r="D12" s="85">
        <v>23782</v>
      </c>
      <c r="E12" s="85">
        <v>23841</v>
      </c>
      <c r="F12" s="85">
        <v>22302</v>
      </c>
      <c r="G12" s="85">
        <v>20601</v>
      </c>
      <c r="H12" s="147" t="s">
        <v>260</v>
      </c>
    </row>
    <row r="13" spans="2:8" x14ac:dyDescent="0.2">
      <c r="B13" s="84" t="s">
        <v>37</v>
      </c>
      <c r="C13" s="85">
        <v>8176</v>
      </c>
      <c r="D13" s="85">
        <v>7429</v>
      </c>
      <c r="E13" s="85">
        <v>7487</v>
      </c>
      <c r="F13" s="85">
        <v>5708</v>
      </c>
      <c r="G13" s="85">
        <v>6063</v>
      </c>
      <c r="H13" s="147" t="s">
        <v>260</v>
      </c>
    </row>
    <row r="14" spans="2:8" ht="13.5" thickBot="1" x14ac:dyDescent="0.25">
      <c r="B14" s="134" t="s">
        <v>152</v>
      </c>
      <c r="C14" s="135">
        <f>+SUM(C9:C13)</f>
        <v>188370</v>
      </c>
      <c r="D14" s="135">
        <f>+SUM(D9:D13)</f>
        <v>185134</v>
      </c>
      <c r="E14" s="135">
        <f>+SUM(E9:E13)</f>
        <v>179853</v>
      </c>
      <c r="F14" s="135">
        <f>+SUM(F9:F13)</f>
        <v>164355</v>
      </c>
      <c r="G14" s="135">
        <f t="shared" ref="G14" si="0">+SUM(G9:G13)</f>
        <v>156265</v>
      </c>
      <c r="H14" s="233" t="s">
        <v>260</v>
      </c>
    </row>
    <row r="15" spans="2:8" x14ac:dyDescent="0.2">
      <c r="B15" s="132" t="s">
        <v>153</v>
      </c>
      <c r="C15" s="133"/>
      <c r="D15" s="133"/>
      <c r="E15" s="133"/>
      <c r="F15" s="133"/>
      <c r="G15" s="133"/>
      <c r="H15" s="133"/>
    </row>
    <row r="16" spans="2:8" x14ac:dyDescent="0.2">
      <c r="B16" s="84" t="s">
        <v>33</v>
      </c>
      <c r="C16" s="85">
        <v>122643</v>
      </c>
      <c r="D16" s="85">
        <v>106814</v>
      </c>
      <c r="E16" s="85">
        <v>108902</v>
      </c>
      <c r="F16" s="85">
        <v>103963</v>
      </c>
      <c r="G16" s="85">
        <v>102495</v>
      </c>
      <c r="H16" s="147" t="s">
        <v>260</v>
      </c>
    </row>
    <row r="17" spans="2:8" x14ac:dyDescent="0.2">
      <c r="B17" s="84" t="s">
        <v>34</v>
      </c>
      <c r="C17" s="85">
        <v>32845</v>
      </c>
      <c r="D17" s="85">
        <v>30140</v>
      </c>
      <c r="E17" s="85">
        <v>31244</v>
      </c>
      <c r="F17" s="85">
        <v>27627</v>
      </c>
      <c r="G17" s="85">
        <v>25710</v>
      </c>
      <c r="H17" s="147" t="s">
        <v>260</v>
      </c>
    </row>
    <row r="18" spans="2:8" x14ac:dyDescent="0.2">
      <c r="B18" s="84" t="s">
        <v>35</v>
      </c>
      <c r="C18" s="85">
        <v>18958</v>
      </c>
      <c r="D18" s="85">
        <v>19973</v>
      </c>
      <c r="E18" s="85">
        <v>20724</v>
      </c>
      <c r="F18" s="85">
        <v>18593</v>
      </c>
      <c r="G18" s="85">
        <v>17186</v>
      </c>
      <c r="H18" s="147" t="s">
        <v>260</v>
      </c>
    </row>
    <row r="19" spans="2:8" x14ac:dyDescent="0.2">
      <c r="B19" s="84" t="s">
        <v>36</v>
      </c>
      <c r="C19" s="85">
        <v>26930</v>
      </c>
      <c r="D19" s="85">
        <v>22187</v>
      </c>
      <c r="E19" s="85">
        <v>24529</v>
      </c>
      <c r="F19" s="85">
        <v>24044</v>
      </c>
      <c r="G19" s="85">
        <v>24267</v>
      </c>
      <c r="H19" s="147" t="s">
        <v>260</v>
      </c>
    </row>
    <row r="20" spans="2:8" x14ac:dyDescent="0.2">
      <c r="B20" s="84" t="s">
        <v>37</v>
      </c>
      <c r="C20" s="85">
        <v>7451</v>
      </c>
      <c r="D20" s="85">
        <v>6143</v>
      </c>
      <c r="E20" s="85">
        <v>7925</v>
      </c>
      <c r="F20" s="85">
        <v>5676</v>
      </c>
      <c r="G20" s="85">
        <v>7181</v>
      </c>
      <c r="H20" s="147" t="s">
        <v>260</v>
      </c>
    </row>
    <row r="21" spans="2:8" ht="13.5" thickBot="1" x14ac:dyDescent="0.25">
      <c r="B21" s="134" t="s">
        <v>154</v>
      </c>
      <c r="C21" s="135">
        <f>+SUM(C16:C20)</f>
        <v>208827</v>
      </c>
      <c r="D21" s="135">
        <f>+SUM(D16:D20)</f>
        <v>185257</v>
      </c>
      <c r="E21" s="135">
        <f>+SUM(E16:E20)</f>
        <v>193324</v>
      </c>
      <c r="F21" s="135">
        <f>+SUM(F16:F20)</f>
        <v>179903</v>
      </c>
      <c r="G21" s="135">
        <f t="shared" ref="G21" si="1">+SUM(G16:G20)</f>
        <v>176839</v>
      </c>
      <c r="H21" s="233" t="s">
        <v>260</v>
      </c>
    </row>
    <row r="22" spans="2:8" x14ac:dyDescent="0.2">
      <c r="B22" s="130"/>
      <c r="C22" s="90"/>
      <c r="D22" s="90"/>
      <c r="E22" s="90"/>
      <c r="F22" s="90"/>
      <c r="G22" s="90"/>
      <c r="H22" s="232" t="s">
        <v>272</v>
      </c>
    </row>
    <row r="23" spans="2:8" x14ac:dyDescent="0.2">
      <c r="B23" s="130"/>
      <c r="C23" s="90"/>
      <c r="D23" s="90"/>
      <c r="E23" s="90"/>
      <c r="F23" s="90"/>
      <c r="G23" s="90"/>
      <c r="H23" s="90"/>
    </row>
    <row r="24" spans="2:8" ht="15.75" x14ac:dyDescent="0.25">
      <c r="B24" s="89" t="s">
        <v>155</v>
      </c>
      <c r="C24" s="90"/>
      <c r="D24" s="90"/>
      <c r="E24" s="90"/>
      <c r="F24" s="90"/>
      <c r="G24" s="90"/>
      <c r="H24" s="90"/>
    </row>
    <row r="25" spans="2:8" x14ac:dyDescent="0.2">
      <c r="B25" s="130"/>
      <c r="C25" s="90"/>
      <c r="D25" s="90"/>
      <c r="E25" s="90"/>
      <c r="F25" s="90"/>
      <c r="G25" s="90"/>
      <c r="H25" s="90"/>
    </row>
    <row r="26" spans="2:8" ht="13.5" thickBot="1" x14ac:dyDescent="0.25">
      <c r="B26" s="123" t="s">
        <v>150</v>
      </c>
      <c r="C26" s="81">
        <f t="shared" ref="C26:G26" si="2">+C7</f>
        <v>2010</v>
      </c>
      <c r="D26" s="81">
        <f t="shared" si="2"/>
        <v>2011</v>
      </c>
      <c r="E26" s="81">
        <f t="shared" si="2"/>
        <v>2012</v>
      </c>
      <c r="F26" s="81">
        <f t="shared" si="2"/>
        <v>2013</v>
      </c>
      <c r="G26" s="81">
        <f t="shared" si="2"/>
        <v>2014</v>
      </c>
      <c r="H26" s="81">
        <f>+H7</f>
        <v>2015</v>
      </c>
    </row>
    <row r="27" spans="2:8" x14ac:dyDescent="0.2">
      <c r="B27" s="132" t="s">
        <v>156</v>
      </c>
      <c r="C27" s="144"/>
      <c r="D27" s="144"/>
      <c r="E27" s="144"/>
      <c r="F27" s="144"/>
      <c r="G27" s="144"/>
      <c r="H27" s="144"/>
    </row>
    <row r="28" spans="2:8" x14ac:dyDescent="0.2">
      <c r="B28" s="84" t="s">
        <v>33</v>
      </c>
      <c r="C28" s="147">
        <v>900000</v>
      </c>
      <c r="D28" s="145">
        <v>903600</v>
      </c>
      <c r="E28" s="145">
        <f>856835+3470</f>
        <v>860305</v>
      </c>
      <c r="F28" s="145">
        <f>766650+17000+3000</f>
        <v>786650</v>
      </c>
      <c r="G28" s="145">
        <v>786455</v>
      </c>
      <c r="H28" s="145">
        <v>770700</v>
      </c>
    </row>
    <row r="29" spans="2:8" x14ac:dyDescent="0.2">
      <c r="B29" s="84" t="s">
        <v>34</v>
      </c>
      <c r="C29" s="147">
        <v>370000</v>
      </c>
      <c r="D29" s="145">
        <v>375950</v>
      </c>
      <c r="E29" s="145">
        <v>359825</v>
      </c>
      <c r="F29" s="145">
        <v>331470</v>
      </c>
      <c r="G29" s="145">
        <v>331720</v>
      </c>
      <c r="H29" s="145">
        <v>304590</v>
      </c>
    </row>
    <row r="30" spans="2:8" x14ac:dyDescent="0.2">
      <c r="B30" s="84" t="s">
        <v>35</v>
      </c>
      <c r="C30" s="147">
        <v>300000</v>
      </c>
      <c r="D30" s="145">
        <v>297600</v>
      </c>
      <c r="E30" s="145">
        <v>286180</v>
      </c>
      <c r="F30" s="145">
        <v>265520</v>
      </c>
      <c r="G30" s="145">
        <v>265715</v>
      </c>
      <c r="H30" s="145">
        <v>225260</v>
      </c>
    </row>
    <row r="31" spans="2:8" x14ac:dyDescent="0.2">
      <c r="B31" s="84" t="s">
        <v>36</v>
      </c>
      <c r="C31" s="147">
        <v>240000</v>
      </c>
      <c r="D31" s="145">
        <v>247950</v>
      </c>
      <c r="E31" s="145">
        <v>235520</v>
      </c>
      <c r="F31" s="145">
        <v>218970</v>
      </c>
      <c r="G31" s="145">
        <v>217325</v>
      </c>
      <c r="H31" s="145">
        <v>201350</v>
      </c>
    </row>
    <row r="32" spans="2:8" x14ac:dyDescent="0.2">
      <c r="B32" s="84" t="s">
        <v>37</v>
      </c>
      <c r="C32" s="147">
        <v>100000</v>
      </c>
      <c r="D32" s="145">
        <v>97800</v>
      </c>
      <c r="E32" s="145">
        <v>91930</v>
      </c>
      <c r="F32" s="145">
        <v>83010</v>
      </c>
      <c r="G32" s="145">
        <v>81660</v>
      </c>
      <c r="H32" s="145">
        <v>80470</v>
      </c>
    </row>
    <row r="33" spans="2:8" ht="13.5" thickBot="1" x14ac:dyDescent="0.25">
      <c r="B33" s="134" t="s">
        <v>157</v>
      </c>
      <c r="C33" s="146">
        <v>1909300</v>
      </c>
      <c r="D33" s="146">
        <f>+SUM(D28:D32)</f>
        <v>1922900</v>
      </c>
      <c r="E33" s="146">
        <f>+SUM(E28:E32)</f>
        <v>1833760</v>
      </c>
      <c r="F33" s="146">
        <f>+SUM(F28:F32)</f>
        <v>1685620</v>
      </c>
      <c r="G33" s="146">
        <f>+SUM(G28:G32)</f>
        <v>1682875</v>
      </c>
      <c r="H33" s="146">
        <f>+SUM(H28:H32)</f>
        <v>1582370</v>
      </c>
    </row>
    <row r="34" spans="2:8" x14ac:dyDescent="0.2">
      <c r="B34" s="132" t="s">
        <v>158</v>
      </c>
      <c r="C34" s="144"/>
      <c r="D34" s="144"/>
      <c r="E34" s="144"/>
      <c r="F34" s="144"/>
      <c r="G34" s="144"/>
      <c r="H34" s="144"/>
    </row>
    <row r="35" spans="2:8" x14ac:dyDescent="0.2">
      <c r="B35" s="84" t="s">
        <v>33</v>
      </c>
      <c r="C35" s="147">
        <v>750000</v>
      </c>
      <c r="D35" s="145">
        <v>892400</v>
      </c>
      <c r="E35" s="145">
        <v>849630</v>
      </c>
      <c r="F35" s="145">
        <f>781195+3000</f>
        <v>784195</v>
      </c>
      <c r="G35" s="145">
        <v>764645</v>
      </c>
      <c r="H35" s="145">
        <v>769440</v>
      </c>
    </row>
    <row r="36" spans="2:8" x14ac:dyDescent="0.2">
      <c r="B36" s="84" t="s">
        <v>34</v>
      </c>
      <c r="C36" s="147">
        <v>330000</v>
      </c>
      <c r="D36" s="145">
        <v>360350</v>
      </c>
      <c r="E36" s="145">
        <v>352935</v>
      </c>
      <c r="F36" s="145">
        <v>330670</v>
      </c>
      <c r="G36" s="145">
        <v>327720</v>
      </c>
      <c r="H36" s="145">
        <v>303490</v>
      </c>
    </row>
    <row r="37" spans="2:8" x14ac:dyDescent="0.2">
      <c r="B37" s="84" t="s">
        <v>35</v>
      </c>
      <c r="C37" s="147">
        <v>250000</v>
      </c>
      <c r="D37" s="145">
        <v>287600</v>
      </c>
      <c r="E37" s="145">
        <v>283615</v>
      </c>
      <c r="F37" s="145">
        <v>263120</v>
      </c>
      <c r="G37" s="145">
        <v>254415</v>
      </c>
      <c r="H37" s="145">
        <v>224860</v>
      </c>
    </row>
    <row r="38" spans="2:8" x14ac:dyDescent="0.2">
      <c r="B38" s="84" t="s">
        <v>36</v>
      </c>
      <c r="C38" s="147">
        <v>170000</v>
      </c>
      <c r="D38" s="145">
        <v>231500</v>
      </c>
      <c r="E38" s="145">
        <v>222505</v>
      </c>
      <c r="F38" s="145">
        <v>212460</v>
      </c>
      <c r="G38" s="145">
        <v>206215</v>
      </c>
      <c r="H38" s="145">
        <v>199450</v>
      </c>
    </row>
    <row r="39" spans="2:8" x14ac:dyDescent="0.2">
      <c r="B39" s="84" t="s">
        <v>37</v>
      </c>
      <c r="C39" s="147">
        <v>80000</v>
      </c>
      <c r="D39" s="145">
        <v>94950</v>
      </c>
      <c r="E39" s="145">
        <v>89275</v>
      </c>
      <c r="F39" s="145">
        <v>82155</v>
      </c>
      <c r="G39" s="145">
        <v>74950</v>
      </c>
      <c r="H39" s="145">
        <v>79610</v>
      </c>
    </row>
    <row r="40" spans="2:8" ht="13.5" thickBot="1" x14ac:dyDescent="0.25">
      <c r="B40" s="134" t="s">
        <v>159</v>
      </c>
      <c r="C40" s="146">
        <v>1578950</v>
      </c>
      <c r="D40" s="146">
        <f>+SUM(D35:D39)</f>
        <v>1866800</v>
      </c>
      <c r="E40" s="146">
        <f>+SUM(E35:E39)</f>
        <v>1797960</v>
      </c>
      <c r="F40" s="146">
        <f>+SUM(F35:F39)</f>
        <v>1672600</v>
      </c>
      <c r="G40" s="146">
        <f>+SUM(G35:G39)</f>
        <v>1627945</v>
      </c>
      <c r="H40" s="146">
        <f>+SUM(H35:H39)</f>
        <v>1576850</v>
      </c>
    </row>
  </sheetData>
  <phoneticPr fontId="0" type="noConversion"/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6"/>
  <sheetViews>
    <sheetView zoomScaleNormal="100" workbookViewId="0"/>
  </sheetViews>
  <sheetFormatPr defaultColWidth="11.42578125" defaultRowHeight="12.75" x14ac:dyDescent="0.2"/>
  <cols>
    <col min="1" max="1" width="9.140625" customWidth="1"/>
    <col min="2" max="2" width="58.7109375" customWidth="1"/>
    <col min="3" max="8" width="11.7109375" customWidth="1"/>
  </cols>
  <sheetData>
    <row r="2" spans="2:8" ht="15.75" x14ac:dyDescent="0.25">
      <c r="B2" s="9" t="s">
        <v>172</v>
      </c>
    </row>
    <row r="3" spans="2:8" x14ac:dyDescent="0.2">
      <c r="B3" s="8"/>
    </row>
    <row r="4" spans="2:8" x14ac:dyDescent="0.2">
      <c r="B4" s="8"/>
    </row>
    <row r="5" spans="2:8" ht="15.75" x14ac:dyDescent="0.25">
      <c r="B5" s="89" t="s">
        <v>173</v>
      </c>
      <c r="C5" s="90"/>
      <c r="D5" s="90"/>
      <c r="E5" s="90"/>
      <c r="F5" s="90"/>
      <c r="G5" s="90"/>
      <c r="H5" s="90"/>
    </row>
    <row r="6" spans="2:8" x14ac:dyDescent="0.2">
      <c r="B6" s="130"/>
      <c r="C6" s="90"/>
      <c r="D6" s="90"/>
      <c r="E6" s="90"/>
      <c r="F6" s="90"/>
      <c r="G6" s="90"/>
      <c r="H6" s="90"/>
    </row>
    <row r="7" spans="2:8" ht="13.5" thickBot="1" x14ac:dyDescent="0.25">
      <c r="B7" s="149"/>
      <c r="C7" s="150">
        <v>2010</v>
      </c>
      <c r="D7" s="150">
        <v>2011</v>
      </c>
      <c r="E7" s="150">
        <v>2012</v>
      </c>
      <c r="F7" s="150">
        <v>2013</v>
      </c>
      <c r="G7" s="150">
        <v>2014</v>
      </c>
      <c r="H7" s="150">
        <v>2015</v>
      </c>
    </row>
    <row r="8" spans="2:8" x14ac:dyDescent="0.2">
      <c r="B8" s="151" t="s">
        <v>178</v>
      </c>
      <c r="C8" s="152"/>
      <c r="D8" s="152"/>
      <c r="E8" s="152"/>
      <c r="F8" s="152"/>
      <c r="G8" s="152"/>
      <c r="H8" s="152"/>
    </row>
    <row r="9" spans="2:8" x14ac:dyDescent="0.2">
      <c r="B9" s="165" t="s">
        <v>184</v>
      </c>
      <c r="C9" s="164">
        <f t="shared" ref="C9:H9" si="0">SUM(C10:C13)</f>
        <v>12536</v>
      </c>
      <c r="D9" s="164">
        <f t="shared" si="0"/>
        <v>15565</v>
      </c>
      <c r="E9" s="164">
        <f t="shared" si="0"/>
        <v>16926</v>
      </c>
      <c r="F9" s="164">
        <f t="shared" si="0"/>
        <v>17913</v>
      </c>
      <c r="G9" s="164">
        <f t="shared" si="0"/>
        <v>17806</v>
      </c>
      <c r="H9" s="164">
        <f t="shared" si="0"/>
        <v>16936</v>
      </c>
    </row>
    <row r="10" spans="2:8" x14ac:dyDescent="0.2">
      <c r="B10" s="166" t="s">
        <v>179</v>
      </c>
      <c r="C10" s="153">
        <v>10419</v>
      </c>
      <c r="D10" s="153">
        <v>12767</v>
      </c>
      <c r="E10" s="153">
        <v>13913</v>
      </c>
      <c r="F10" s="153">
        <v>14987</v>
      </c>
      <c r="G10" s="153">
        <v>14869</v>
      </c>
      <c r="H10" s="153">
        <v>13954</v>
      </c>
    </row>
    <row r="11" spans="2:8" x14ac:dyDescent="0.2">
      <c r="B11" s="167" t="s">
        <v>180</v>
      </c>
      <c r="C11" s="153">
        <v>1684</v>
      </c>
      <c r="D11" s="153">
        <v>2082</v>
      </c>
      <c r="E11" s="153">
        <v>2258</v>
      </c>
      <c r="F11" s="153">
        <v>2344</v>
      </c>
      <c r="G11" s="153">
        <v>2314</v>
      </c>
      <c r="H11" s="153">
        <v>2358</v>
      </c>
    </row>
    <row r="12" spans="2:8" x14ac:dyDescent="0.2">
      <c r="B12" s="167" t="s">
        <v>181</v>
      </c>
      <c r="C12" s="155">
        <v>324</v>
      </c>
      <c r="D12" s="155">
        <v>479</v>
      </c>
      <c r="E12" s="155">
        <v>469</v>
      </c>
      <c r="F12" s="155">
        <v>264</v>
      </c>
      <c r="G12" s="155">
        <v>244</v>
      </c>
      <c r="H12" s="155">
        <v>210</v>
      </c>
    </row>
    <row r="13" spans="2:8" x14ac:dyDescent="0.2">
      <c r="B13" s="167" t="s">
        <v>174</v>
      </c>
      <c r="C13" s="155">
        <v>109</v>
      </c>
      <c r="D13" s="155">
        <v>237</v>
      </c>
      <c r="E13" s="155">
        <v>286</v>
      </c>
      <c r="F13" s="153">
        <v>318</v>
      </c>
      <c r="G13" s="153">
        <v>379</v>
      </c>
      <c r="H13" s="153">
        <v>414</v>
      </c>
    </row>
    <row r="14" spans="2:8" x14ac:dyDescent="0.2">
      <c r="B14" s="168" t="s">
        <v>183</v>
      </c>
      <c r="C14" s="164">
        <v>7800</v>
      </c>
      <c r="D14" s="164">
        <v>8122</v>
      </c>
      <c r="E14" s="164">
        <v>7735</v>
      </c>
      <c r="F14" s="164">
        <v>9291</v>
      </c>
      <c r="G14" s="164">
        <v>8135</v>
      </c>
      <c r="H14" s="164">
        <v>7823</v>
      </c>
    </row>
    <row r="15" spans="2:8" ht="13.5" thickBot="1" x14ac:dyDescent="0.25">
      <c r="B15" s="159" t="s">
        <v>182</v>
      </c>
      <c r="C15" s="160">
        <f t="shared" ref="C15:H15" si="1">+C14+C9</f>
        <v>20336</v>
      </c>
      <c r="D15" s="160">
        <f t="shared" si="1"/>
        <v>23687</v>
      </c>
      <c r="E15" s="160">
        <f t="shared" si="1"/>
        <v>24661</v>
      </c>
      <c r="F15" s="160">
        <f t="shared" si="1"/>
        <v>27204</v>
      </c>
      <c r="G15" s="160">
        <f t="shared" si="1"/>
        <v>25941</v>
      </c>
      <c r="H15" s="160">
        <f t="shared" si="1"/>
        <v>24759</v>
      </c>
    </row>
    <row r="16" spans="2:8" x14ac:dyDescent="0.2">
      <c r="B16" s="151" t="s">
        <v>186</v>
      </c>
      <c r="C16" s="152"/>
      <c r="D16" s="152"/>
      <c r="E16" s="152"/>
      <c r="F16" s="152"/>
      <c r="G16" s="152"/>
      <c r="H16" s="152"/>
    </row>
    <row r="17" spans="2:8" x14ac:dyDescent="0.2">
      <c r="B17" s="171" t="s">
        <v>175</v>
      </c>
      <c r="C17" s="169">
        <v>562246.88</v>
      </c>
      <c r="D17" s="169">
        <v>522116.9</v>
      </c>
      <c r="E17" s="169">
        <v>428045.22</v>
      </c>
      <c r="F17" s="170">
        <v>536398.72000000149</v>
      </c>
      <c r="G17" s="170">
        <v>420401.76</v>
      </c>
      <c r="H17" s="243">
        <v>432671.06</v>
      </c>
    </row>
    <row r="18" spans="2:8" x14ac:dyDescent="0.2">
      <c r="B18" s="154" t="s">
        <v>176</v>
      </c>
      <c r="C18" s="161">
        <v>357967.83</v>
      </c>
      <c r="D18" s="161">
        <v>363934.58</v>
      </c>
      <c r="E18" s="161">
        <v>165118.78</v>
      </c>
      <c r="F18" s="162">
        <v>95407.27</v>
      </c>
      <c r="G18" s="162">
        <v>111615.46</v>
      </c>
      <c r="H18" s="244">
        <v>144542.63</v>
      </c>
    </row>
    <row r="19" spans="2:8" x14ac:dyDescent="0.2">
      <c r="B19" s="154" t="s">
        <v>34</v>
      </c>
      <c r="C19" s="161">
        <v>266193.05</v>
      </c>
      <c r="D19" s="161">
        <v>205588.56</v>
      </c>
      <c r="E19" s="161">
        <v>249426.18</v>
      </c>
      <c r="F19" s="162">
        <v>324328.45</v>
      </c>
      <c r="G19" s="162">
        <v>249098.35</v>
      </c>
      <c r="H19" s="244">
        <v>244242.08</v>
      </c>
    </row>
    <row r="20" spans="2:8" x14ac:dyDescent="0.2">
      <c r="B20" s="154" t="s">
        <v>177</v>
      </c>
      <c r="C20" s="161">
        <v>39817.660000000003</v>
      </c>
      <c r="D20" s="161">
        <v>32981.58</v>
      </c>
      <c r="E20" s="161">
        <v>42696.5</v>
      </c>
      <c r="F20" s="162">
        <v>62283.61</v>
      </c>
      <c r="G20" s="162">
        <v>31241.68</v>
      </c>
      <c r="H20" s="244">
        <v>37463</v>
      </c>
    </row>
    <row r="21" spans="2:8" x14ac:dyDescent="0.2">
      <c r="B21" s="154" t="s">
        <v>36</v>
      </c>
      <c r="C21" s="161">
        <v>136428.10999999999</v>
      </c>
      <c r="D21" s="161">
        <v>138337.71</v>
      </c>
      <c r="E21" s="161">
        <v>144143.32999999999</v>
      </c>
      <c r="F21" s="162">
        <v>170865.76</v>
      </c>
      <c r="G21" s="162">
        <v>153042.38</v>
      </c>
      <c r="H21" s="244">
        <v>157098.19</v>
      </c>
    </row>
    <row r="22" spans="2:8" x14ac:dyDescent="0.2">
      <c r="B22" s="154" t="s">
        <v>37</v>
      </c>
      <c r="C22" s="161">
        <v>25374.09</v>
      </c>
      <c r="D22" s="161">
        <v>29919.18</v>
      </c>
      <c r="E22" s="161">
        <v>134313.14000000001</v>
      </c>
      <c r="F22" s="162">
        <v>158336.76</v>
      </c>
      <c r="G22" s="162">
        <v>48889.16</v>
      </c>
      <c r="H22" s="244">
        <v>43218.86</v>
      </c>
    </row>
    <row r="23" spans="2:8" ht="13.5" thickBot="1" x14ac:dyDescent="0.25">
      <c r="B23" s="158" t="s">
        <v>185</v>
      </c>
      <c r="C23" s="163">
        <f t="shared" ref="C23:H23" si="2">SUM(C17:C22)</f>
        <v>1388027.6199999999</v>
      </c>
      <c r="D23" s="163">
        <f t="shared" si="2"/>
        <v>1292878.51</v>
      </c>
      <c r="E23" s="163">
        <f t="shared" si="2"/>
        <v>1163743.1499999999</v>
      </c>
      <c r="F23" s="163">
        <f t="shared" si="2"/>
        <v>1347620.5700000015</v>
      </c>
      <c r="G23" s="163">
        <f t="shared" si="2"/>
        <v>1014288.79</v>
      </c>
      <c r="H23" s="163">
        <f t="shared" si="2"/>
        <v>1059235.82</v>
      </c>
    </row>
    <row r="24" spans="2:8" x14ac:dyDescent="0.2">
      <c r="H24" s="232"/>
    </row>
    <row r="26" spans="2:8" ht="15.75" x14ac:dyDescent="0.25">
      <c r="B26" s="89" t="s">
        <v>187</v>
      </c>
      <c r="C26" s="90"/>
      <c r="D26" s="90"/>
      <c r="E26" s="90"/>
      <c r="F26" s="90"/>
      <c r="G26" s="90"/>
      <c r="H26" s="90"/>
    </row>
    <row r="27" spans="2:8" x14ac:dyDescent="0.2">
      <c r="B27" s="130"/>
      <c r="C27" s="90"/>
      <c r="D27" s="90"/>
      <c r="E27" s="90"/>
      <c r="F27" s="90"/>
      <c r="G27" s="90"/>
      <c r="H27" s="90"/>
    </row>
    <row r="28" spans="2:8" ht="13.5" thickBot="1" x14ac:dyDescent="0.25">
      <c r="B28" s="149"/>
      <c r="C28" s="150">
        <f t="shared" ref="C28:H28" si="3">+C7</f>
        <v>2010</v>
      </c>
      <c r="D28" s="150">
        <f t="shared" si="3"/>
        <v>2011</v>
      </c>
      <c r="E28" s="150">
        <f t="shared" si="3"/>
        <v>2012</v>
      </c>
      <c r="F28" s="150">
        <f t="shared" si="3"/>
        <v>2013</v>
      </c>
      <c r="G28" s="150">
        <f t="shared" si="3"/>
        <v>2014</v>
      </c>
      <c r="H28" s="150">
        <f t="shared" si="3"/>
        <v>2015</v>
      </c>
    </row>
    <row r="29" spans="2:8" x14ac:dyDescent="0.2">
      <c r="B29" s="151" t="s">
        <v>188</v>
      </c>
      <c r="C29" s="152"/>
      <c r="D29" s="152"/>
      <c r="E29" s="152"/>
      <c r="F29" s="152"/>
      <c r="G29" s="152"/>
      <c r="H29" s="152"/>
    </row>
    <row r="30" spans="2:8" x14ac:dyDescent="0.2">
      <c r="B30" s="154" t="s">
        <v>176</v>
      </c>
      <c r="C30" s="153">
        <v>14221</v>
      </c>
      <c r="D30" s="153">
        <v>15651</v>
      </c>
      <c r="E30" s="153">
        <v>14026</v>
      </c>
      <c r="F30" s="153">
        <v>13114</v>
      </c>
      <c r="G30" s="153">
        <v>13006</v>
      </c>
      <c r="H30" s="153">
        <v>13540</v>
      </c>
    </row>
    <row r="31" spans="2:8" x14ac:dyDescent="0.2">
      <c r="B31" s="171" t="s">
        <v>175</v>
      </c>
      <c r="C31" s="153">
        <v>11081</v>
      </c>
      <c r="D31" s="153">
        <v>10698</v>
      </c>
      <c r="E31" s="153">
        <v>9672</v>
      </c>
      <c r="F31" s="153">
        <v>8296</v>
      </c>
      <c r="G31" s="153">
        <v>8024</v>
      </c>
      <c r="H31" s="153">
        <v>8600</v>
      </c>
    </row>
    <row r="32" spans="2:8" x14ac:dyDescent="0.2">
      <c r="B32" s="154" t="s">
        <v>34</v>
      </c>
      <c r="C32" s="153">
        <v>7366</v>
      </c>
      <c r="D32" s="153">
        <v>8159</v>
      </c>
      <c r="E32" s="153">
        <v>7733</v>
      </c>
      <c r="F32" s="153">
        <v>8123</v>
      </c>
      <c r="G32" s="153">
        <v>7195</v>
      </c>
      <c r="H32" s="153">
        <v>6984</v>
      </c>
    </row>
    <row r="33" spans="2:8" x14ac:dyDescent="0.2">
      <c r="B33" s="154" t="s">
        <v>36</v>
      </c>
      <c r="C33" s="153">
        <v>3701</v>
      </c>
      <c r="D33" s="153">
        <v>3568</v>
      </c>
      <c r="E33" s="153">
        <v>2997</v>
      </c>
      <c r="F33" s="153">
        <v>3162</v>
      </c>
      <c r="G33" s="153">
        <v>3120</v>
      </c>
      <c r="H33" s="153">
        <v>3150</v>
      </c>
    </row>
    <row r="34" spans="2:8" x14ac:dyDescent="0.2">
      <c r="B34" s="154" t="s">
        <v>177</v>
      </c>
      <c r="C34" s="153">
        <v>1279</v>
      </c>
      <c r="D34" s="153">
        <v>1055</v>
      </c>
      <c r="E34" s="153">
        <v>845</v>
      </c>
      <c r="F34" s="153">
        <v>851</v>
      </c>
      <c r="G34" s="153">
        <v>828</v>
      </c>
      <c r="H34" s="153">
        <v>706</v>
      </c>
    </row>
    <row r="35" spans="2:8" x14ac:dyDescent="0.2">
      <c r="B35" s="154" t="s">
        <v>37</v>
      </c>
      <c r="C35" s="153">
        <v>736</v>
      </c>
      <c r="D35" s="153">
        <v>730</v>
      </c>
      <c r="E35" s="153">
        <v>676</v>
      </c>
      <c r="F35" s="153">
        <v>629</v>
      </c>
      <c r="G35" s="153">
        <v>629</v>
      </c>
      <c r="H35" s="153">
        <v>619</v>
      </c>
    </row>
    <row r="36" spans="2:8" ht="13.5" thickBot="1" x14ac:dyDescent="0.25">
      <c r="B36" s="159" t="s">
        <v>189</v>
      </c>
      <c r="C36" s="160">
        <f t="shared" ref="C36:H36" si="4">+SUM(C30:C35)</f>
        <v>38384</v>
      </c>
      <c r="D36" s="160">
        <f t="shared" si="4"/>
        <v>39861</v>
      </c>
      <c r="E36" s="160">
        <f t="shared" si="4"/>
        <v>35949</v>
      </c>
      <c r="F36" s="160">
        <f t="shared" si="4"/>
        <v>34175</v>
      </c>
      <c r="G36" s="160">
        <f t="shared" si="4"/>
        <v>32802</v>
      </c>
      <c r="H36" s="160">
        <f t="shared" si="4"/>
        <v>33599</v>
      </c>
    </row>
    <row r="37" spans="2:8" x14ac:dyDescent="0.2">
      <c r="B37" s="173" t="s">
        <v>190</v>
      </c>
      <c r="C37" s="152">
        <f t="shared" ref="C37:H37" si="5">+SUM(C38:C43)</f>
        <v>7541</v>
      </c>
      <c r="D37" s="152">
        <f t="shared" si="5"/>
        <v>7638</v>
      </c>
      <c r="E37" s="152">
        <f t="shared" si="5"/>
        <v>6429</v>
      </c>
      <c r="F37" s="152">
        <f t="shared" si="5"/>
        <v>7825</v>
      </c>
      <c r="G37" s="152">
        <f t="shared" si="5"/>
        <v>8080</v>
      </c>
      <c r="H37" s="152">
        <f t="shared" si="5"/>
        <v>8151</v>
      </c>
    </row>
    <row r="38" spans="2:8" x14ac:dyDescent="0.2">
      <c r="B38" s="154" t="s">
        <v>191</v>
      </c>
      <c r="C38" s="153">
        <v>3255</v>
      </c>
      <c r="D38" s="153">
        <v>3043</v>
      </c>
      <c r="E38" s="153">
        <v>2309</v>
      </c>
      <c r="F38" s="174">
        <v>3033</v>
      </c>
      <c r="G38" s="174">
        <v>3078</v>
      </c>
      <c r="H38" s="174">
        <v>2733</v>
      </c>
    </row>
    <row r="39" spans="2:8" x14ac:dyDescent="0.2">
      <c r="B39" s="154" t="s">
        <v>192</v>
      </c>
      <c r="C39" s="153">
        <v>1745</v>
      </c>
      <c r="D39" s="153">
        <v>1791</v>
      </c>
      <c r="E39" s="153">
        <v>1691</v>
      </c>
      <c r="F39" s="174">
        <v>2030</v>
      </c>
      <c r="G39" s="174">
        <v>2013</v>
      </c>
      <c r="H39" s="174">
        <v>2052</v>
      </c>
    </row>
    <row r="40" spans="2:8" x14ac:dyDescent="0.2">
      <c r="B40" s="154" t="s">
        <v>193</v>
      </c>
      <c r="C40" s="153">
        <v>662</v>
      </c>
      <c r="D40" s="153">
        <v>777</v>
      </c>
      <c r="E40" s="153">
        <v>637</v>
      </c>
      <c r="F40" s="174">
        <v>742</v>
      </c>
      <c r="G40" s="174">
        <v>802</v>
      </c>
      <c r="H40" s="174">
        <v>966</v>
      </c>
    </row>
    <row r="41" spans="2:8" x14ac:dyDescent="0.2">
      <c r="B41" s="154" t="s">
        <v>194</v>
      </c>
      <c r="C41" s="153">
        <v>512</v>
      </c>
      <c r="D41" s="153">
        <v>629</v>
      </c>
      <c r="E41" s="153">
        <v>590</v>
      </c>
      <c r="F41" s="174">
        <v>411</v>
      </c>
      <c r="G41" s="174">
        <v>641</v>
      </c>
      <c r="H41" s="174">
        <v>638</v>
      </c>
    </row>
    <row r="42" spans="2:8" x14ac:dyDescent="0.2">
      <c r="B42" s="175" t="s">
        <v>195</v>
      </c>
      <c r="C42" s="176">
        <v>356</v>
      </c>
      <c r="D42" s="176">
        <v>329</v>
      </c>
      <c r="E42" s="176">
        <v>315</v>
      </c>
      <c r="F42" s="177">
        <v>550</v>
      </c>
      <c r="G42" s="177">
        <v>391</v>
      </c>
      <c r="H42" s="177">
        <v>400</v>
      </c>
    </row>
    <row r="43" spans="2:8" ht="13.5" thickBot="1" x14ac:dyDescent="0.25">
      <c r="B43" s="156" t="s">
        <v>196</v>
      </c>
      <c r="C43" s="157">
        <v>1011</v>
      </c>
      <c r="D43" s="157">
        <v>1069</v>
      </c>
      <c r="E43" s="157">
        <v>887</v>
      </c>
      <c r="F43" s="157">
        <v>1059</v>
      </c>
      <c r="G43" s="157">
        <v>1155</v>
      </c>
      <c r="H43" s="157">
        <v>1362</v>
      </c>
    </row>
    <row r="44" spans="2:8" ht="13.5" thickBot="1" x14ac:dyDescent="0.25">
      <c r="B44" s="181" t="s">
        <v>199</v>
      </c>
      <c r="C44" s="178">
        <v>39</v>
      </c>
      <c r="D44" s="178">
        <v>39</v>
      </c>
      <c r="E44" s="178">
        <v>42</v>
      </c>
      <c r="F44" s="178">
        <v>46</v>
      </c>
      <c r="G44" s="178">
        <v>46</v>
      </c>
      <c r="H44" s="178">
        <v>49</v>
      </c>
    </row>
    <row r="45" spans="2:8" x14ac:dyDescent="0.2">
      <c r="B45" s="173" t="s">
        <v>197</v>
      </c>
      <c r="C45" s="152">
        <f t="shared" ref="C45:H45" si="6">+SUM(C46:C51)</f>
        <v>30646</v>
      </c>
      <c r="D45" s="152">
        <f t="shared" si="6"/>
        <v>32040</v>
      </c>
      <c r="E45" s="152">
        <f t="shared" si="6"/>
        <v>29375</v>
      </c>
      <c r="F45" s="152">
        <f t="shared" si="6"/>
        <v>26201</v>
      </c>
      <c r="G45" s="152">
        <f t="shared" si="6"/>
        <v>24485</v>
      </c>
      <c r="H45" s="152">
        <f t="shared" si="6"/>
        <v>25254</v>
      </c>
    </row>
    <row r="46" spans="2:8" x14ac:dyDescent="0.2">
      <c r="B46" s="154" t="s">
        <v>201</v>
      </c>
      <c r="C46" s="153">
        <v>9758</v>
      </c>
      <c r="D46" s="153">
        <v>9677</v>
      </c>
      <c r="E46" s="153">
        <v>8656</v>
      </c>
      <c r="F46" s="174">
        <v>7406</v>
      </c>
      <c r="G46" s="174">
        <v>6678</v>
      </c>
      <c r="H46" s="174">
        <v>6652</v>
      </c>
    </row>
    <row r="47" spans="2:8" x14ac:dyDescent="0.2">
      <c r="B47" s="154" t="s">
        <v>202</v>
      </c>
      <c r="C47" s="153">
        <v>5949</v>
      </c>
      <c r="D47" s="153">
        <v>5940</v>
      </c>
      <c r="E47" s="153">
        <v>5113</v>
      </c>
      <c r="F47" s="174">
        <v>4541</v>
      </c>
      <c r="G47" s="174">
        <v>4095</v>
      </c>
      <c r="H47" s="174">
        <v>4146</v>
      </c>
    </row>
    <row r="48" spans="2:8" x14ac:dyDescent="0.2">
      <c r="B48" s="154" t="s">
        <v>193</v>
      </c>
      <c r="C48" s="153">
        <v>2137</v>
      </c>
      <c r="D48" s="153">
        <v>2456</v>
      </c>
      <c r="E48" s="153">
        <v>2284</v>
      </c>
      <c r="F48" s="174">
        <v>2008</v>
      </c>
      <c r="G48" s="174">
        <v>2012</v>
      </c>
      <c r="H48" s="174">
        <v>2007</v>
      </c>
    </row>
    <row r="49" spans="2:8" x14ac:dyDescent="0.2">
      <c r="B49" s="154" t="s">
        <v>192</v>
      </c>
      <c r="C49" s="153">
        <v>1774</v>
      </c>
      <c r="D49" s="153">
        <v>2233</v>
      </c>
      <c r="E49" s="153">
        <v>2108</v>
      </c>
      <c r="F49" s="174">
        <v>2099</v>
      </c>
      <c r="G49" s="174">
        <v>2079</v>
      </c>
      <c r="H49" s="174">
        <v>2418</v>
      </c>
    </row>
    <row r="50" spans="2:8" x14ac:dyDescent="0.2">
      <c r="B50" s="175" t="s">
        <v>203</v>
      </c>
      <c r="C50" s="176">
        <v>1619</v>
      </c>
      <c r="D50" s="176">
        <v>2040</v>
      </c>
      <c r="E50" s="176">
        <v>1898</v>
      </c>
      <c r="F50" s="177">
        <v>1570</v>
      </c>
      <c r="G50" s="177">
        <v>1518</v>
      </c>
      <c r="H50" s="177">
        <v>1460</v>
      </c>
    </row>
    <row r="51" spans="2:8" ht="13.5" thickBot="1" x14ac:dyDescent="0.25">
      <c r="B51" s="156" t="s">
        <v>196</v>
      </c>
      <c r="C51" s="157">
        <v>9409</v>
      </c>
      <c r="D51" s="157">
        <v>9694</v>
      </c>
      <c r="E51" s="157">
        <v>9316</v>
      </c>
      <c r="F51" s="157">
        <v>8577</v>
      </c>
      <c r="G51" s="157">
        <v>8103</v>
      </c>
      <c r="H51" s="157">
        <v>8571</v>
      </c>
    </row>
    <row r="52" spans="2:8" ht="13.5" thickBot="1" x14ac:dyDescent="0.25">
      <c r="B52" s="181" t="s">
        <v>200</v>
      </c>
      <c r="C52" s="178">
        <v>66</v>
      </c>
      <c r="D52" s="178">
        <v>77</v>
      </c>
      <c r="E52" s="178">
        <v>68</v>
      </c>
      <c r="F52" s="178">
        <v>68</v>
      </c>
      <c r="G52" s="178">
        <v>64</v>
      </c>
      <c r="H52" s="178">
        <v>66</v>
      </c>
    </row>
    <row r="53" spans="2:8" ht="13.5" thickBot="1" x14ac:dyDescent="0.25">
      <c r="B53" s="179" t="s">
        <v>198</v>
      </c>
      <c r="C53" s="180">
        <v>197</v>
      </c>
      <c r="D53" s="180">
        <v>183</v>
      </c>
      <c r="E53" s="180">
        <v>145</v>
      </c>
      <c r="F53" s="180">
        <v>149</v>
      </c>
      <c r="G53" s="180">
        <v>237</v>
      </c>
      <c r="H53" s="180">
        <v>194</v>
      </c>
    </row>
    <row r="54" spans="2:8" x14ac:dyDescent="0.2">
      <c r="B54" s="151" t="s">
        <v>204</v>
      </c>
      <c r="C54" s="152"/>
      <c r="D54" s="152"/>
      <c r="E54" s="152"/>
      <c r="F54" s="152"/>
      <c r="G54" s="152"/>
      <c r="H54" s="152"/>
    </row>
    <row r="55" spans="2:8" x14ac:dyDescent="0.2">
      <c r="B55" s="171" t="s">
        <v>175</v>
      </c>
      <c r="C55" s="169">
        <v>1037061.68</v>
      </c>
      <c r="D55" s="169">
        <v>959758.26</v>
      </c>
      <c r="E55" s="169">
        <v>982256.39</v>
      </c>
      <c r="F55" s="170">
        <v>811200.87</v>
      </c>
      <c r="G55" s="170">
        <v>787168.88</v>
      </c>
      <c r="H55" s="234">
        <v>879691.38</v>
      </c>
    </row>
    <row r="56" spans="2:8" x14ac:dyDescent="0.2">
      <c r="B56" s="154" t="s">
        <v>176</v>
      </c>
      <c r="C56" s="161">
        <v>679069.49</v>
      </c>
      <c r="D56" s="161">
        <v>690430.68</v>
      </c>
      <c r="E56" s="161">
        <v>630951.59</v>
      </c>
      <c r="F56" s="162">
        <v>731348.14</v>
      </c>
      <c r="G56" s="162">
        <v>672072.69</v>
      </c>
      <c r="H56" s="235">
        <v>894344.93</v>
      </c>
    </row>
    <row r="57" spans="2:8" x14ac:dyDescent="0.2">
      <c r="B57" s="154" t="s">
        <v>34</v>
      </c>
      <c r="C57" s="161">
        <v>551902.06999999995</v>
      </c>
      <c r="D57" s="161">
        <v>615859.5</v>
      </c>
      <c r="E57" s="161">
        <v>621307.9</v>
      </c>
      <c r="F57" s="162">
        <v>631068.84</v>
      </c>
      <c r="G57" s="162">
        <v>631164</v>
      </c>
      <c r="H57" s="235">
        <v>668018.13</v>
      </c>
    </row>
    <row r="58" spans="2:8" x14ac:dyDescent="0.2">
      <c r="B58" s="154" t="s">
        <v>177</v>
      </c>
      <c r="C58" s="161">
        <v>116374.99</v>
      </c>
      <c r="D58" s="161">
        <v>108838.52</v>
      </c>
      <c r="E58" s="161">
        <v>92350.59</v>
      </c>
      <c r="F58" s="162">
        <v>91415.67</v>
      </c>
      <c r="G58" s="162">
        <v>90233.42</v>
      </c>
      <c r="H58" s="235">
        <v>104211.32</v>
      </c>
    </row>
    <row r="59" spans="2:8" x14ac:dyDescent="0.2">
      <c r="B59" s="154" t="s">
        <v>36</v>
      </c>
      <c r="C59" s="161">
        <v>326537.96000000002</v>
      </c>
      <c r="D59" s="161">
        <v>306022.12</v>
      </c>
      <c r="E59" s="161">
        <v>274829.12</v>
      </c>
      <c r="F59" s="162">
        <v>251695.67</v>
      </c>
      <c r="G59" s="162">
        <v>226944.87</v>
      </c>
      <c r="H59" s="235">
        <v>317910.40000000002</v>
      </c>
    </row>
    <row r="60" spans="2:8" x14ac:dyDescent="0.2">
      <c r="B60" s="154" t="s">
        <v>37</v>
      </c>
      <c r="C60" s="161">
        <v>82067.58</v>
      </c>
      <c r="D60" s="161">
        <v>86045.1</v>
      </c>
      <c r="E60" s="161">
        <v>100535.12</v>
      </c>
      <c r="F60" s="162">
        <v>89468.97</v>
      </c>
      <c r="G60" s="162">
        <v>75931.77</v>
      </c>
      <c r="H60" s="235">
        <v>89977.1</v>
      </c>
    </row>
    <row r="61" spans="2:8" x14ac:dyDescent="0.2">
      <c r="B61" s="154" t="s">
        <v>206</v>
      </c>
      <c r="C61" s="161">
        <v>11870.96</v>
      </c>
      <c r="D61" s="161">
        <v>13334.84</v>
      </c>
      <c r="E61" s="161">
        <v>10293.16</v>
      </c>
      <c r="F61" s="182">
        <v>8628.9500000000007</v>
      </c>
      <c r="G61" s="162">
        <v>15040.83</v>
      </c>
      <c r="H61" s="235">
        <v>14254.06</v>
      </c>
    </row>
    <row r="62" spans="2:8" ht="13.5" thickBot="1" x14ac:dyDescent="0.25">
      <c r="B62" s="158" t="s">
        <v>205</v>
      </c>
      <c r="C62" s="163">
        <f>IF(SUM(C55:C61)=SUM(C63:C65),SUM(C55:C61),"Revisa-ho")</f>
        <v>2804884.73</v>
      </c>
      <c r="D62" s="163">
        <f t="shared" ref="D62:H62" si="7">IF(SUM(D55:D61)=SUM(D63:D65),SUM(D55:D61),"Revisa-ho")</f>
        <v>2780289.02</v>
      </c>
      <c r="E62" s="163">
        <f t="shared" si="7"/>
        <v>2712523.87</v>
      </c>
      <c r="F62" s="163">
        <f t="shared" si="7"/>
        <v>2614827.1100000003</v>
      </c>
      <c r="G62" s="163">
        <f t="shared" si="7"/>
        <v>2498556.46</v>
      </c>
      <c r="H62" s="163">
        <f t="shared" si="7"/>
        <v>2968407.32</v>
      </c>
    </row>
    <row r="63" spans="2:8" x14ac:dyDescent="0.2">
      <c r="B63" s="184" t="s">
        <v>208</v>
      </c>
      <c r="C63" s="161">
        <v>598470.18999999994</v>
      </c>
      <c r="D63" s="161">
        <v>582557.28</v>
      </c>
      <c r="E63" s="161">
        <v>596771.78</v>
      </c>
      <c r="F63" s="161">
        <v>603658.39</v>
      </c>
      <c r="G63" s="161">
        <v>674854.47</v>
      </c>
      <c r="H63" s="161">
        <v>861203.31</v>
      </c>
    </row>
    <row r="64" spans="2:8" x14ac:dyDescent="0.2">
      <c r="B64" s="185" t="s">
        <v>207</v>
      </c>
      <c r="C64" s="161">
        <v>2194543.58</v>
      </c>
      <c r="D64" s="161">
        <v>2184396.9</v>
      </c>
      <c r="E64" s="161">
        <v>2105458.9300000002</v>
      </c>
      <c r="F64" s="161">
        <v>2002539.77</v>
      </c>
      <c r="G64" s="161">
        <v>1808661.16</v>
      </c>
      <c r="H64" s="161">
        <v>2092949.95</v>
      </c>
    </row>
    <row r="65" spans="2:8" ht="13.5" thickBot="1" x14ac:dyDescent="0.25">
      <c r="B65" s="186" t="s">
        <v>209</v>
      </c>
      <c r="C65" s="183">
        <v>11870.96</v>
      </c>
      <c r="D65" s="183">
        <v>13334.84</v>
      </c>
      <c r="E65" s="183">
        <v>10293.16</v>
      </c>
      <c r="F65" s="183">
        <v>8628.9500000000007</v>
      </c>
      <c r="G65" s="183">
        <v>15040.83</v>
      </c>
      <c r="H65" s="183">
        <v>14254.06</v>
      </c>
    </row>
    <row r="66" spans="2:8" x14ac:dyDescent="0.2">
      <c r="G66" s="217"/>
      <c r="H66" s="18"/>
    </row>
    <row r="67" spans="2:8" x14ac:dyDescent="0.2">
      <c r="G67" s="217"/>
      <c r="H67" s="18"/>
    </row>
    <row r="68" spans="2:8" ht="15.75" x14ac:dyDescent="0.25">
      <c r="B68" s="89" t="s">
        <v>210</v>
      </c>
      <c r="C68" s="90"/>
      <c r="D68" s="90"/>
      <c r="E68" s="90"/>
      <c r="F68" s="90"/>
      <c r="G68" s="218"/>
      <c r="H68" s="90"/>
    </row>
    <row r="69" spans="2:8" x14ac:dyDescent="0.2">
      <c r="B69" s="130"/>
      <c r="C69" s="90"/>
      <c r="D69" s="90"/>
      <c r="E69" s="90"/>
      <c r="F69" s="90"/>
      <c r="G69" s="90"/>
      <c r="H69" s="90"/>
    </row>
    <row r="70" spans="2:8" ht="13.5" thickBot="1" x14ac:dyDescent="0.25">
      <c r="B70" s="149"/>
      <c r="C70" s="150">
        <f t="shared" ref="C70:G70" si="8">+C7</f>
        <v>2010</v>
      </c>
      <c r="D70" s="150">
        <f t="shared" si="8"/>
        <v>2011</v>
      </c>
      <c r="E70" s="150">
        <f t="shared" si="8"/>
        <v>2012</v>
      </c>
      <c r="F70" s="150">
        <f t="shared" si="8"/>
        <v>2013</v>
      </c>
      <c r="G70" s="150">
        <f t="shared" si="8"/>
        <v>2014</v>
      </c>
      <c r="H70" s="150">
        <f>+H7</f>
        <v>2015</v>
      </c>
    </row>
    <row r="71" spans="2:8" x14ac:dyDescent="0.2">
      <c r="B71" s="151" t="s">
        <v>211</v>
      </c>
      <c r="C71" s="152"/>
      <c r="D71" s="152"/>
      <c r="E71" s="152"/>
      <c r="F71" s="152"/>
      <c r="G71" s="152"/>
      <c r="H71" s="152"/>
    </row>
    <row r="72" spans="2:8" x14ac:dyDescent="0.2">
      <c r="B72" s="165" t="s">
        <v>212</v>
      </c>
      <c r="C72" s="164">
        <v>2101</v>
      </c>
      <c r="D72" s="164">
        <v>2019</v>
      </c>
      <c r="E72" s="164">
        <v>1577</v>
      </c>
      <c r="F72" s="164">
        <v>1573</v>
      </c>
      <c r="G72" s="164">
        <v>1781</v>
      </c>
      <c r="H72" s="164">
        <v>1968</v>
      </c>
    </row>
    <row r="73" spans="2:8" x14ac:dyDescent="0.2">
      <c r="B73" s="165" t="s">
        <v>213</v>
      </c>
      <c r="C73" s="164">
        <f t="shared" ref="C73:H73" si="9">SUM(C74:C75)</f>
        <v>2197</v>
      </c>
      <c r="D73" s="164">
        <f t="shared" si="9"/>
        <v>2211</v>
      </c>
      <c r="E73" s="164">
        <f t="shared" si="9"/>
        <v>1529</v>
      </c>
      <c r="F73" s="164">
        <f t="shared" si="9"/>
        <v>1560</v>
      </c>
      <c r="G73" s="164">
        <f t="shared" si="9"/>
        <v>1627</v>
      </c>
      <c r="H73" s="164">
        <f t="shared" si="9"/>
        <v>1826</v>
      </c>
    </row>
    <row r="74" spans="2:8" x14ac:dyDescent="0.2">
      <c r="B74" s="166" t="s">
        <v>214</v>
      </c>
      <c r="C74" s="153">
        <v>1661</v>
      </c>
      <c r="D74" s="153">
        <v>1427</v>
      </c>
      <c r="E74" s="153">
        <v>991</v>
      </c>
      <c r="F74" s="153">
        <v>1242</v>
      </c>
      <c r="G74" s="153">
        <v>1276</v>
      </c>
      <c r="H74" s="153">
        <v>1479</v>
      </c>
    </row>
    <row r="75" spans="2:8" ht="13.5" thickBot="1" x14ac:dyDescent="0.25">
      <c r="B75" s="187" t="s">
        <v>215</v>
      </c>
      <c r="C75" s="157">
        <v>536</v>
      </c>
      <c r="D75" s="157">
        <v>784</v>
      </c>
      <c r="E75" s="157">
        <v>538</v>
      </c>
      <c r="F75" s="157">
        <v>318</v>
      </c>
      <c r="G75" s="157">
        <v>351</v>
      </c>
      <c r="H75" s="157">
        <v>347</v>
      </c>
    </row>
    <row r="76" spans="2:8" x14ac:dyDescent="0.2">
      <c r="H76" s="18"/>
    </row>
  </sheetData>
  <phoneticPr fontId="0" type="noConversion"/>
  <pageMargins left="0.7" right="0.7" top="0.75" bottom="0.75" header="0.3" footer="0.3"/>
  <pageSetup paperSize="9" scale="89" orientation="landscape" r:id="rId1"/>
  <rowBreaks count="2" manualBreakCount="2">
    <brk id="24" max="16383" man="1"/>
    <brk id="66" max="16383" man="1"/>
  </rowBreaks>
  <ignoredErrors>
    <ignoredError sqref="C9:H9 C37:H37 C45:H4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zoomScaleNormal="100" workbookViewId="0"/>
  </sheetViews>
  <sheetFormatPr defaultColWidth="11.42578125" defaultRowHeight="12.75" x14ac:dyDescent="0.2"/>
  <cols>
    <col min="1" max="1" width="9.140625" customWidth="1"/>
    <col min="2" max="2" width="58.7109375" customWidth="1"/>
    <col min="3" max="7" width="11.7109375" customWidth="1"/>
    <col min="8" max="8" width="11.7109375" style="18" customWidth="1"/>
  </cols>
  <sheetData>
    <row r="2" spans="2:8" ht="15.75" x14ac:dyDescent="0.25">
      <c r="B2" s="89" t="s">
        <v>216</v>
      </c>
    </row>
    <row r="3" spans="2:8" x14ac:dyDescent="0.2">
      <c r="B3" s="8"/>
    </row>
    <row r="4" spans="2:8" x14ac:dyDescent="0.2">
      <c r="B4" s="8"/>
    </row>
    <row r="5" spans="2:8" ht="15.75" x14ac:dyDescent="0.25">
      <c r="B5" s="89" t="s">
        <v>217</v>
      </c>
      <c r="C5" s="90"/>
      <c r="D5" s="90"/>
      <c r="E5" s="90"/>
      <c r="F5" s="90"/>
      <c r="G5" s="90"/>
      <c r="H5" s="90"/>
    </row>
    <row r="6" spans="2:8" x14ac:dyDescent="0.2">
      <c r="B6" s="130"/>
      <c r="C6" s="90"/>
      <c r="D6" s="90"/>
      <c r="E6" s="90"/>
      <c r="F6" s="90"/>
      <c r="G6" s="90"/>
      <c r="H6" s="90"/>
    </row>
    <row r="7" spans="2:8" ht="13.5" thickBot="1" x14ac:dyDescent="0.25">
      <c r="B7" s="131"/>
      <c r="C7" s="81">
        <v>2010</v>
      </c>
      <c r="D7" s="81">
        <v>2011</v>
      </c>
      <c r="E7" s="81">
        <v>2012</v>
      </c>
      <c r="F7" s="81">
        <v>2013</v>
      </c>
      <c r="G7" s="81">
        <v>2014</v>
      </c>
      <c r="H7" s="81">
        <v>2015</v>
      </c>
    </row>
    <row r="8" spans="2:8" x14ac:dyDescent="0.2">
      <c r="B8" s="188" t="s">
        <v>218</v>
      </c>
      <c r="C8" s="140"/>
      <c r="D8" s="140"/>
      <c r="E8" s="140"/>
      <c r="F8" s="140"/>
      <c r="G8" s="140"/>
      <c r="H8" s="140"/>
    </row>
    <row r="9" spans="2:8" x14ac:dyDescent="0.2">
      <c r="B9" s="84" t="s">
        <v>176</v>
      </c>
      <c r="C9" s="85">
        <v>183975</v>
      </c>
      <c r="D9" s="85">
        <v>171419</v>
      </c>
      <c r="E9" s="85">
        <v>197140</v>
      </c>
      <c r="F9" s="85">
        <v>184001</v>
      </c>
      <c r="G9" s="85">
        <v>216522</v>
      </c>
      <c r="H9" s="85">
        <v>226334</v>
      </c>
    </row>
    <row r="10" spans="2:8" x14ac:dyDescent="0.2">
      <c r="B10" s="84" t="s">
        <v>175</v>
      </c>
      <c r="C10" s="85">
        <v>304882</v>
      </c>
      <c r="D10" s="85">
        <v>325883</v>
      </c>
      <c r="E10" s="85">
        <v>347770</v>
      </c>
      <c r="F10" s="85">
        <v>372998</v>
      </c>
      <c r="G10" s="85">
        <v>395924</v>
      </c>
      <c r="H10" s="85">
        <v>340416</v>
      </c>
    </row>
    <row r="11" spans="2:8" x14ac:dyDescent="0.2">
      <c r="B11" s="84" t="s">
        <v>34</v>
      </c>
      <c r="C11" s="85">
        <v>79201</v>
      </c>
      <c r="D11" s="85">
        <v>88725</v>
      </c>
      <c r="E11" s="85">
        <v>81880</v>
      </c>
      <c r="F11" s="85">
        <v>119697</v>
      </c>
      <c r="G11" s="85">
        <v>131576</v>
      </c>
      <c r="H11" s="85">
        <v>77385</v>
      </c>
    </row>
    <row r="12" spans="2:8" x14ac:dyDescent="0.2">
      <c r="B12" s="84" t="s">
        <v>35</v>
      </c>
      <c r="C12" s="85">
        <v>45972</v>
      </c>
      <c r="D12" s="85">
        <v>53220</v>
      </c>
      <c r="E12" s="85">
        <v>15819</v>
      </c>
      <c r="F12" s="85">
        <v>37700</v>
      </c>
      <c r="G12" s="85">
        <v>46784</v>
      </c>
      <c r="H12" s="85">
        <v>41087</v>
      </c>
    </row>
    <row r="13" spans="2:8" ht="13.5" thickBot="1" x14ac:dyDescent="0.25">
      <c r="B13" s="86" t="s">
        <v>36</v>
      </c>
      <c r="C13" s="87">
        <v>35642</v>
      </c>
      <c r="D13" s="87">
        <v>35871</v>
      </c>
      <c r="E13" s="87">
        <v>35118</v>
      </c>
      <c r="F13" s="87">
        <v>41735</v>
      </c>
      <c r="G13" s="87">
        <v>46172</v>
      </c>
      <c r="H13" s="87">
        <v>57159</v>
      </c>
    </row>
    <row r="14" spans="2:8" x14ac:dyDescent="0.2">
      <c r="B14" s="188" t="s">
        <v>219</v>
      </c>
      <c r="C14" s="140"/>
      <c r="D14" s="140"/>
      <c r="E14" s="140"/>
      <c r="F14" s="140"/>
      <c r="G14" s="140"/>
      <c r="H14" s="140"/>
    </row>
    <row r="15" spans="2:8" x14ac:dyDescent="0.2">
      <c r="B15" s="84" t="s">
        <v>220</v>
      </c>
      <c r="C15" s="85">
        <v>294716</v>
      </c>
      <c r="D15" s="85">
        <v>271516</v>
      </c>
      <c r="E15" s="85">
        <v>291939</v>
      </c>
      <c r="F15" s="85">
        <v>309627</v>
      </c>
      <c r="G15" s="85">
        <v>338202</v>
      </c>
      <c r="H15" s="85">
        <v>319440</v>
      </c>
    </row>
    <row r="16" spans="2:8" x14ac:dyDescent="0.2">
      <c r="B16" s="84" t="s">
        <v>221</v>
      </c>
      <c r="C16" s="85">
        <v>118897</v>
      </c>
      <c r="D16" s="85">
        <v>130602</v>
      </c>
      <c r="E16" s="85">
        <v>136558</v>
      </c>
      <c r="F16" s="85">
        <v>166378</v>
      </c>
      <c r="G16" s="85">
        <v>199929</v>
      </c>
      <c r="H16" s="85">
        <v>180393</v>
      </c>
    </row>
    <row r="17" spans="2:9" x14ac:dyDescent="0.2">
      <c r="B17" s="84" t="s">
        <v>222</v>
      </c>
      <c r="C17" s="85">
        <v>72793</v>
      </c>
      <c r="D17" s="85">
        <v>79684</v>
      </c>
      <c r="E17" s="85">
        <v>72485</v>
      </c>
      <c r="F17" s="85">
        <v>87712</v>
      </c>
      <c r="G17" s="85">
        <v>91137</v>
      </c>
      <c r="H17" s="85">
        <v>61924</v>
      </c>
    </row>
    <row r="18" spans="2:9" x14ac:dyDescent="0.2">
      <c r="B18" s="84" t="s">
        <v>223</v>
      </c>
      <c r="C18" s="85">
        <v>54262</v>
      </c>
      <c r="D18" s="85">
        <v>65550</v>
      </c>
      <c r="E18" s="85">
        <v>53760</v>
      </c>
      <c r="F18" s="85">
        <v>58772</v>
      </c>
      <c r="G18" s="85">
        <v>61871</v>
      </c>
      <c r="H18" s="85">
        <v>56202</v>
      </c>
    </row>
    <row r="19" spans="2:9" x14ac:dyDescent="0.2">
      <c r="B19" s="84" t="s">
        <v>224</v>
      </c>
      <c r="C19" s="85">
        <v>36762</v>
      </c>
      <c r="D19" s="85">
        <v>38629</v>
      </c>
      <c r="E19" s="85">
        <v>50800</v>
      </c>
      <c r="F19" s="85">
        <v>55587</v>
      </c>
      <c r="G19" s="85">
        <v>59997</v>
      </c>
      <c r="H19" s="85">
        <v>48688</v>
      </c>
    </row>
    <row r="20" spans="2:9" x14ac:dyDescent="0.2">
      <c r="B20" s="84" t="s">
        <v>225</v>
      </c>
      <c r="C20" s="85">
        <v>26391</v>
      </c>
      <c r="D20" s="85">
        <v>38131</v>
      </c>
      <c r="E20" s="85">
        <v>36599</v>
      </c>
      <c r="F20" s="85">
        <v>41358</v>
      </c>
      <c r="G20" s="85">
        <v>40060</v>
      </c>
      <c r="H20" s="85">
        <v>40080</v>
      </c>
    </row>
    <row r="21" spans="2:9" x14ac:dyDescent="0.2">
      <c r="B21" s="84" t="s">
        <v>226</v>
      </c>
      <c r="C21" s="85">
        <v>44478</v>
      </c>
      <c r="D21" s="85">
        <v>49809</v>
      </c>
      <c r="E21" s="85">
        <v>33808</v>
      </c>
      <c r="F21" s="85">
        <v>35330</v>
      </c>
      <c r="G21" s="85">
        <v>44524</v>
      </c>
      <c r="H21" s="85">
        <v>34893</v>
      </c>
    </row>
    <row r="22" spans="2:9" ht="13.5" thickBot="1" x14ac:dyDescent="0.25">
      <c r="B22" s="86" t="s">
        <v>227</v>
      </c>
      <c r="C22" s="87">
        <v>1373</v>
      </c>
      <c r="D22" s="87">
        <v>1197</v>
      </c>
      <c r="E22" s="87">
        <v>1778</v>
      </c>
      <c r="F22" s="87">
        <v>1367</v>
      </c>
      <c r="G22" s="87">
        <v>1258</v>
      </c>
      <c r="H22" s="87">
        <v>761</v>
      </c>
    </row>
    <row r="23" spans="2:9" ht="13.5" thickBot="1" x14ac:dyDescent="0.25">
      <c r="B23" s="138" t="s">
        <v>228</v>
      </c>
      <c r="C23" s="10">
        <f t="shared" ref="C23:H23" si="0">+IF(SUM(C9:C13)=SUM(C15:C22),SUM(C9:C13),"Revisar")</f>
        <v>649672</v>
      </c>
      <c r="D23" s="10">
        <f t="shared" si="0"/>
        <v>675118</v>
      </c>
      <c r="E23" s="10">
        <f t="shared" si="0"/>
        <v>677727</v>
      </c>
      <c r="F23" s="10">
        <f t="shared" si="0"/>
        <v>756131</v>
      </c>
      <c r="G23" s="10">
        <f t="shared" si="0"/>
        <v>836978</v>
      </c>
      <c r="H23" s="10">
        <f t="shared" si="0"/>
        <v>742381</v>
      </c>
    </row>
    <row r="24" spans="2:9" x14ac:dyDescent="0.2">
      <c r="B24" s="130"/>
      <c r="C24" s="90"/>
      <c r="D24" s="90"/>
      <c r="E24" s="90"/>
      <c r="F24" s="90"/>
      <c r="G24" s="90"/>
      <c r="H24" s="90"/>
    </row>
    <row r="26" spans="2:9" ht="15.75" x14ac:dyDescent="0.25">
      <c r="B26" s="89" t="s">
        <v>229</v>
      </c>
      <c r="C26" s="90"/>
      <c r="D26" s="90"/>
      <c r="E26" s="90"/>
      <c r="F26" s="90"/>
      <c r="G26" s="90"/>
      <c r="H26" s="90"/>
    </row>
    <row r="27" spans="2:9" x14ac:dyDescent="0.2">
      <c r="B27" s="130"/>
      <c r="C27" s="90"/>
      <c r="D27" s="90"/>
      <c r="E27" s="90"/>
      <c r="F27" s="90"/>
      <c r="G27" s="90"/>
      <c r="H27" s="90"/>
    </row>
    <row r="28" spans="2:9" ht="13.5" thickBot="1" x14ac:dyDescent="0.25">
      <c r="B28" s="131"/>
      <c r="C28" s="81">
        <f t="shared" ref="C28:H28" si="1">+C7</f>
        <v>2010</v>
      </c>
      <c r="D28" s="81">
        <f t="shared" si="1"/>
        <v>2011</v>
      </c>
      <c r="E28" s="81">
        <f t="shared" si="1"/>
        <v>2012</v>
      </c>
      <c r="F28" s="81">
        <f t="shared" si="1"/>
        <v>2013</v>
      </c>
      <c r="G28" s="81">
        <f t="shared" si="1"/>
        <v>2014</v>
      </c>
      <c r="H28" s="81">
        <f t="shared" si="1"/>
        <v>2015</v>
      </c>
    </row>
    <row r="29" spans="2:9" x14ac:dyDescent="0.2">
      <c r="B29" s="188" t="s">
        <v>218</v>
      </c>
      <c r="C29" s="140"/>
      <c r="D29" s="140"/>
      <c r="E29" s="140"/>
      <c r="F29" s="140"/>
      <c r="G29" s="140"/>
      <c r="H29" s="140"/>
    </row>
    <row r="30" spans="2:9" x14ac:dyDescent="0.2">
      <c r="B30" s="84" t="s">
        <v>176</v>
      </c>
      <c r="C30" s="95">
        <v>3</v>
      </c>
      <c r="D30" s="95">
        <v>3</v>
      </c>
      <c r="E30" s="95">
        <v>3</v>
      </c>
      <c r="F30" s="95">
        <v>3</v>
      </c>
      <c r="G30" s="95">
        <v>3</v>
      </c>
      <c r="H30" s="95">
        <v>3</v>
      </c>
      <c r="I30" s="189"/>
    </row>
    <row r="31" spans="2:9" x14ac:dyDescent="0.2">
      <c r="B31" s="84" t="s">
        <v>175</v>
      </c>
      <c r="C31" s="95">
        <v>14</v>
      </c>
      <c r="D31" s="95">
        <v>14</v>
      </c>
      <c r="E31" s="95">
        <v>14</v>
      </c>
      <c r="F31" s="95">
        <v>14</v>
      </c>
      <c r="G31" s="95">
        <v>14</v>
      </c>
      <c r="H31" s="95">
        <v>14</v>
      </c>
    </row>
    <row r="32" spans="2:9" x14ac:dyDescent="0.2">
      <c r="B32" s="84" t="s">
        <v>34</v>
      </c>
      <c r="C32" s="95">
        <v>4</v>
      </c>
      <c r="D32" s="95">
        <v>4</v>
      </c>
      <c r="E32" s="95">
        <v>4</v>
      </c>
      <c r="F32" s="95">
        <v>4</v>
      </c>
      <c r="G32" s="95">
        <v>4</v>
      </c>
      <c r="H32" s="95">
        <v>4</v>
      </c>
    </row>
    <row r="33" spans="2:8" x14ac:dyDescent="0.2">
      <c r="B33" s="84" t="s">
        <v>35</v>
      </c>
      <c r="C33" s="95">
        <v>1</v>
      </c>
      <c r="D33" s="95">
        <v>1</v>
      </c>
      <c r="E33" s="95">
        <v>1</v>
      </c>
      <c r="F33" s="95">
        <v>1</v>
      </c>
      <c r="G33" s="95">
        <v>2</v>
      </c>
      <c r="H33" s="95">
        <v>2</v>
      </c>
    </row>
    <row r="34" spans="2:8" ht="13.5" thickBot="1" x14ac:dyDescent="0.25">
      <c r="B34" s="86" t="s">
        <v>36</v>
      </c>
      <c r="C34" s="143">
        <v>2</v>
      </c>
      <c r="D34" s="143">
        <v>2</v>
      </c>
      <c r="E34" s="143">
        <v>2</v>
      </c>
      <c r="F34" s="143">
        <v>2</v>
      </c>
      <c r="G34" s="143">
        <v>2</v>
      </c>
      <c r="H34" s="143">
        <v>2</v>
      </c>
    </row>
    <row r="35" spans="2:8" ht="13.5" thickBot="1" x14ac:dyDescent="0.25">
      <c r="B35" s="138" t="s">
        <v>228</v>
      </c>
      <c r="C35" s="10">
        <f t="shared" ref="C35:F35" si="2">+SUM(C30:C34)</f>
        <v>24</v>
      </c>
      <c r="D35" s="10">
        <f t="shared" si="2"/>
        <v>24</v>
      </c>
      <c r="E35" s="10">
        <f t="shared" si="2"/>
        <v>24</v>
      </c>
      <c r="F35" s="10">
        <f t="shared" si="2"/>
        <v>24</v>
      </c>
      <c r="G35" s="10">
        <f>+SUM(G30:G34)</f>
        <v>25</v>
      </c>
      <c r="H35" s="10">
        <f>+SUM(H30:H34)</f>
        <v>25</v>
      </c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3"/>
  <sheetViews>
    <sheetView zoomScaleNormal="100" workbookViewId="0"/>
  </sheetViews>
  <sheetFormatPr defaultColWidth="11.42578125" defaultRowHeight="12.75" x14ac:dyDescent="0.2"/>
  <cols>
    <col min="1" max="1" width="9.140625" customWidth="1"/>
    <col min="2" max="2" width="58.7109375" customWidth="1"/>
    <col min="3" max="8" width="11.7109375" customWidth="1"/>
  </cols>
  <sheetData>
    <row r="2" spans="2:8" ht="15.75" x14ac:dyDescent="0.25">
      <c r="B2" s="89" t="s">
        <v>162</v>
      </c>
    </row>
    <row r="3" spans="2:8" x14ac:dyDescent="0.2">
      <c r="B3" s="8"/>
    </row>
    <row r="4" spans="2:8" x14ac:dyDescent="0.2">
      <c r="B4" s="8"/>
    </row>
    <row r="5" spans="2:8" ht="15.75" x14ac:dyDescent="0.25">
      <c r="B5" s="89" t="s">
        <v>171</v>
      </c>
      <c r="C5" s="90"/>
      <c r="D5" s="90"/>
      <c r="E5" s="90"/>
      <c r="F5" s="90"/>
      <c r="G5" s="90"/>
      <c r="H5" s="90"/>
    </row>
    <row r="6" spans="2:8" x14ac:dyDescent="0.2">
      <c r="B6" s="130"/>
      <c r="C6" s="90"/>
      <c r="D6" s="90"/>
      <c r="E6" s="90"/>
      <c r="F6" s="90"/>
      <c r="G6" s="90"/>
      <c r="H6" s="90"/>
    </row>
    <row r="7" spans="2:8" ht="13.5" thickBot="1" x14ac:dyDescent="0.25">
      <c r="B7" s="131"/>
      <c r="C7" s="81">
        <v>2010</v>
      </c>
      <c r="D7" s="81">
        <v>2011</v>
      </c>
      <c r="E7" s="81">
        <v>2012</v>
      </c>
      <c r="F7" s="81">
        <v>2013</v>
      </c>
      <c r="G7" s="81">
        <v>2014</v>
      </c>
      <c r="H7" s="81">
        <v>2015</v>
      </c>
    </row>
    <row r="8" spans="2:8" ht="13.5" thickBot="1" x14ac:dyDescent="0.25">
      <c r="B8" s="138" t="s">
        <v>165</v>
      </c>
      <c r="C8" s="141" t="s">
        <v>5</v>
      </c>
      <c r="D8" s="141" t="s">
        <v>5</v>
      </c>
      <c r="E8" s="10">
        <f>+SUM(E9,E15)</f>
        <v>652147</v>
      </c>
      <c r="F8" s="10">
        <f>+SUM(F9,F15)</f>
        <v>727803</v>
      </c>
      <c r="G8" s="10">
        <f>+SUM(G9,G15)</f>
        <v>771852</v>
      </c>
      <c r="H8" s="10">
        <f>+SUM(H9,H15)</f>
        <v>736204</v>
      </c>
    </row>
    <row r="9" spans="2:8" x14ac:dyDescent="0.2">
      <c r="B9" s="136" t="s">
        <v>169</v>
      </c>
      <c r="C9" s="142" t="s">
        <v>5</v>
      </c>
      <c r="D9" s="142" t="s">
        <v>5</v>
      </c>
      <c r="E9" s="140">
        <f>+SUM(E10:E14)</f>
        <v>242366</v>
      </c>
      <c r="F9" s="140">
        <f>+SUM(F10:F14)</f>
        <v>287497</v>
      </c>
      <c r="G9" s="140">
        <f>+SUM(G10:G14)</f>
        <v>299985</v>
      </c>
      <c r="H9" s="140">
        <f>+SUM(H10:H14)</f>
        <v>238950</v>
      </c>
    </row>
    <row r="10" spans="2:8" x14ac:dyDescent="0.2">
      <c r="B10" s="137" t="s">
        <v>33</v>
      </c>
      <c r="C10" s="95" t="s">
        <v>5</v>
      </c>
      <c r="D10" s="95" t="s">
        <v>5</v>
      </c>
      <c r="E10" s="85">
        <v>192647</v>
      </c>
      <c r="F10" s="85">
        <v>223746</v>
      </c>
      <c r="G10" s="85">
        <v>242783</v>
      </c>
      <c r="H10" s="85">
        <v>187047</v>
      </c>
    </row>
    <row r="11" spans="2:8" x14ac:dyDescent="0.2">
      <c r="B11" s="137" t="s">
        <v>34</v>
      </c>
      <c r="C11" s="95" t="s">
        <v>5</v>
      </c>
      <c r="D11" s="95" t="s">
        <v>5</v>
      </c>
      <c r="E11" s="85">
        <v>17437</v>
      </c>
      <c r="F11" s="85">
        <v>23968</v>
      </c>
      <c r="G11" s="85">
        <v>21505</v>
      </c>
      <c r="H11" s="85">
        <v>19379</v>
      </c>
    </row>
    <row r="12" spans="2:8" x14ac:dyDescent="0.2">
      <c r="B12" s="137" t="s">
        <v>35</v>
      </c>
      <c r="C12" s="95" t="s">
        <v>5</v>
      </c>
      <c r="D12" s="95" t="s">
        <v>5</v>
      </c>
      <c r="E12" s="85">
        <v>11087</v>
      </c>
      <c r="F12" s="85">
        <v>14705</v>
      </c>
      <c r="G12" s="85">
        <v>12781</v>
      </c>
      <c r="H12" s="85">
        <v>11401</v>
      </c>
    </row>
    <row r="13" spans="2:8" x14ac:dyDescent="0.2">
      <c r="B13" s="137" t="s">
        <v>36</v>
      </c>
      <c r="C13" s="95" t="s">
        <v>5</v>
      </c>
      <c r="D13" s="95" t="s">
        <v>5</v>
      </c>
      <c r="E13" s="85">
        <v>17931</v>
      </c>
      <c r="F13" s="85">
        <v>20623</v>
      </c>
      <c r="G13" s="85">
        <v>18861</v>
      </c>
      <c r="H13" s="85">
        <v>17439</v>
      </c>
    </row>
    <row r="14" spans="2:8" ht="13.5" thickBot="1" x14ac:dyDescent="0.25">
      <c r="B14" s="139" t="s">
        <v>37</v>
      </c>
      <c r="C14" s="143" t="s">
        <v>5</v>
      </c>
      <c r="D14" s="143" t="s">
        <v>5</v>
      </c>
      <c r="E14" s="87">
        <v>3264</v>
      </c>
      <c r="F14" s="87">
        <v>4455</v>
      </c>
      <c r="G14" s="87">
        <v>4055</v>
      </c>
      <c r="H14" s="87">
        <v>3684</v>
      </c>
    </row>
    <row r="15" spans="2:8" x14ac:dyDescent="0.2">
      <c r="B15" s="136" t="s">
        <v>170</v>
      </c>
      <c r="C15" s="142" t="s">
        <v>5</v>
      </c>
      <c r="D15" s="142" t="s">
        <v>5</v>
      </c>
      <c r="E15" s="140">
        <f>+SUM(E16:E20)</f>
        <v>409781</v>
      </c>
      <c r="F15" s="140">
        <f>+SUM(F16:F20)</f>
        <v>440306</v>
      </c>
      <c r="G15" s="140">
        <f>+SUM(G16:G20)</f>
        <v>471867</v>
      </c>
      <c r="H15" s="140">
        <f>+SUM(H16:H20)</f>
        <v>497254</v>
      </c>
    </row>
    <row r="16" spans="2:8" x14ac:dyDescent="0.2">
      <c r="B16" s="137" t="s">
        <v>33</v>
      </c>
      <c r="C16" s="95" t="s">
        <v>5</v>
      </c>
      <c r="D16" s="95" t="s">
        <v>5</v>
      </c>
      <c r="E16" s="85">
        <v>329382</v>
      </c>
      <c r="F16" s="85">
        <v>344687</v>
      </c>
      <c r="G16" s="85">
        <v>371849</v>
      </c>
      <c r="H16" s="85">
        <v>402067</v>
      </c>
    </row>
    <row r="17" spans="2:8" x14ac:dyDescent="0.2">
      <c r="B17" s="137" t="s">
        <v>34</v>
      </c>
      <c r="C17" s="95" t="s">
        <v>5</v>
      </c>
      <c r="D17" s="95" t="s">
        <v>5</v>
      </c>
      <c r="E17" s="85">
        <v>27264</v>
      </c>
      <c r="F17" s="85">
        <v>31721</v>
      </c>
      <c r="G17" s="85">
        <v>33850</v>
      </c>
      <c r="H17" s="85">
        <v>32696</v>
      </c>
    </row>
    <row r="18" spans="2:8" x14ac:dyDescent="0.2">
      <c r="B18" s="137" t="s">
        <v>35</v>
      </c>
      <c r="C18" s="95" t="s">
        <v>5</v>
      </c>
      <c r="D18" s="95" t="s">
        <v>5</v>
      </c>
      <c r="E18" s="85">
        <v>18919</v>
      </c>
      <c r="F18" s="85">
        <v>21765</v>
      </c>
      <c r="G18" s="85">
        <v>21061</v>
      </c>
      <c r="H18" s="85">
        <v>16888</v>
      </c>
    </row>
    <row r="19" spans="2:8" x14ac:dyDescent="0.2">
      <c r="B19" s="137" t="s">
        <v>36</v>
      </c>
      <c r="C19" s="95" t="s">
        <v>5</v>
      </c>
      <c r="D19" s="95" t="s">
        <v>5</v>
      </c>
      <c r="E19" s="85">
        <v>26312</v>
      </c>
      <c r="F19" s="85">
        <v>33337</v>
      </c>
      <c r="G19" s="85">
        <v>35444</v>
      </c>
      <c r="H19" s="85">
        <v>35426</v>
      </c>
    </row>
    <row r="20" spans="2:8" ht="13.5" thickBot="1" x14ac:dyDescent="0.25">
      <c r="B20" s="139" t="s">
        <v>37</v>
      </c>
      <c r="C20" s="143" t="s">
        <v>5</v>
      </c>
      <c r="D20" s="143" t="s">
        <v>5</v>
      </c>
      <c r="E20" s="87">
        <v>7904</v>
      </c>
      <c r="F20" s="87">
        <v>8796</v>
      </c>
      <c r="G20" s="87">
        <v>9663</v>
      </c>
      <c r="H20" s="87">
        <v>10177</v>
      </c>
    </row>
    <row r="21" spans="2:8" x14ac:dyDescent="0.2">
      <c r="B21" s="130"/>
      <c r="C21" s="90"/>
      <c r="D21" s="90"/>
      <c r="E21" s="90"/>
      <c r="F21" s="90"/>
      <c r="G21" s="90"/>
      <c r="H21" s="90"/>
    </row>
    <row r="23" spans="2:8" ht="15.75" x14ac:dyDescent="0.25">
      <c r="B23" s="89" t="s">
        <v>163</v>
      </c>
      <c r="C23" s="90"/>
      <c r="D23" s="90"/>
      <c r="E23" s="90"/>
      <c r="F23" s="90"/>
      <c r="G23" s="90"/>
      <c r="H23" s="90"/>
    </row>
    <row r="24" spans="2:8" x14ac:dyDescent="0.2">
      <c r="B24" s="130"/>
      <c r="C24" s="90"/>
      <c r="D24" s="90"/>
      <c r="E24" s="90"/>
      <c r="F24" s="90"/>
      <c r="G24" s="90"/>
      <c r="H24" s="90"/>
    </row>
    <row r="25" spans="2:8" ht="26.25" thickBot="1" x14ac:dyDescent="0.25">
      <c r="B25" s="131"/>
      <c r="C25" s="81">
        <f t="shared" ref="C25:G25" si="0">+C7</f>
        <v>2010</v>
      </c>
      <c r="D25" s="81">
        <f t="shared" si="0"/>
        <v>2011</v>
      </c>
      <c r="E25" s="81">
        <f t="shared" si="0"/>
        <v>2012</v>
      </c>
      <c r="F25" s="81">
        <f t="shared" si="0"/>
        <v>2013</v>
      </c>
      <c r="G25" s="81">
        <f t="shared" si="0"/>
        <v>2014</v>
      </c>
      <c r="H25" s="245" t="s">
        <v>269</v>
      </c>
    </row>
    <row r="26" spans="2:8" ht="13.5" thickBot="1" x14ac:dyDescent="0.25">
      <c r="B26" s="138" t="s">
        <v>164</v>
      </c>
      <c r="C26" s="10">
        <f t="shared" ref="C26:G26" si="1">+SUM(C27,C33)</f>
        <v>259701</v>
      </c>
      <c r="D26" s="10">
        <f t="shared" si="1"/>
        <v>237382</v>
      </c>
      <c r="E26" s="10">
        <f t="shared" si="1"/>
        <v>165207</v>
      </c>
      <c r="F26" s="10">
        <f t="shared" si="1"/>
        <v>164219</v>
      </c>
      <c r="G26" s="10">
        <f t="shared" si="1"/>
        <v>156772</v>
      </c>
      <c r="H26" s="141" t="s">
        <v>260</v>
      </c>
    </row>
    <row r="27" spans="2:8" x14ac:dyDescent="0.2">
      <c r="B27" s="136" t="s">
        <v>167</v>
      </c>
      <c r="C27" s="140">
        <f>+SUM(C28:C32)</f>
        <v>47032</v>
      </c>
      <c r="D27" s="140">
        <f>+SUM(D28:D32)</f>
        <v>51134</v>
      </c>
      <c r="E27" s="142" t="s">
        <v>5</v>
      </c>
      <c r="F27" s="142" t="s">
        <v>5</v>
      </c>
      <c r="G27" s="142" t="s">
        <v>5</v>
      </c>
      <c r="H27" s="142" t="s">
        <v>5</v>
      </c>
    </row>
    <row r="28" spans="2:8" x14ac:dyDescent="0.2">
      <c r="B28" s="137" t="s">
        <v>33</v>
      </c>
      <c r="C28" s="85">
        <v>26516</v>
      </c>
      <c r="D28" s="85">
        <v>25504</v>
      </c>
      <c r="E28" s="95" t="s">
        <v>5</v>
      </c>
      <c r="F28" s="95" t="s">
        <v>5</v>
      </c>
      <c r="G28" s="95" t="s">
        <v>5</v>
      </c>
      <c r="H28" s="95" t="s">
        <v>5</v>
      </c>
    </row>
    <row r="29" spans="2:8" x14ac:dyDescent="0.2">
      <c r="B29" s="137" t="s">
        <v>34</v>
      </c>
      <c r="C29" s="85">
        <v>9019</v>
      </c>
      <c r="D29" s="85">
        <v>14573</v>
      </c>
      <c r="E29" s="95" t="s">
        <v>5</v>
      </c>
      <c r="F29" s="95" t="s">
        <v>5</v>
      </c>
      <c r="G29" s="95" t="s">
        <v>5</v>
      </c>
      <c r="H29" s="95" t="s">
        <v>5</v>
      </c>
    </row>
    <row r="30" spans="2:8" x14ac:dyDescent="0.2">
      <c r="B30" s="137" t="s">
        <v>35</v>
      </c>
      <c r="C30" s="85">
        <v>3965</v>
      </c>
      <c r="D30" s="85">
        <v>3702</v>
      </c>
      <c r="E30" s="95" t="s">
        <v>5</v>
      </c>
      <c r="F30" s="95" t="s">
        <v>5</v>
      </c>
      <c r="G30" s="95" t="s">
        <v>5</v>
      </c>
      <c r="H30" s="95" t="s">
        <v>5</v>
      </c>
    </row>
    <row r="31" spans="2:8" x14ac:dyDescent="0.2">
      <c r="B31" s="137" t="s">
        <v>36</v>
      </c>
      <c r="C31" s="85">
        <v>5441</v>
      </c>
      <c r="D31" s="85">
        <v>5935</v>
      </c>
      <c r="E31" s="95" t="s">
        <v>5</v>
      </c>
      <c r="F31" s="95" t="s">
        <v>5</v>
      </c>
      <c r="G31" s="95" t="s">
        <v>5</v>
      </c>
      <c r="H31" s="95" t="s">
        <v>5</v>
      </c>
    </row>
    <row r="32" spans="2:8" ht="13.5" thickBot="1" x14ac:dyDescent="0.25">
      <c r="B32" s="139" t="s">
        <v>37</v>
      </c>
      <c r="C32" s="87">
        <v>2091</v>
      </c>
      <c r="D32" s="87">
        <v>1420</v>
      </c>
      <c r="E32" s="143" t="s">
        <v>5</v>
      </c>
      <c r="F32" s="143" t="s">
        <v>5</v>
      </c>
      <c r="G32" s="143" t="s">
        <v>5</v>
      </c>
      <c r="H32" s="143" t="s">
        <v>5</v>
      </c>
    </row>
    <row r="33" spans="2:8" x14ac:dyDescent="0.2">
      <c r="B33" s="136" t="s">
        <v>168</v>
      </c>
      <c r="C33" s="140">
        <f t="shared" ref="C33:G33" si="2">+SUM(C34:C38)</f>
        <v>212669</v>
      </c>
      <c r="D33" s="140">
        <f t="shared" si="2"/>
        <v>186248</v>
      </c>
      <c r="E33" s="140">
        <f t="shared" si="2"/>
        <v>165207</v>
      </c>
      <c r="F33" s="140">
        <f t="shared" si="2"/>
        <v>164219</v>
      </c>
      <c r="G33" s="140">
        <f t="shared" si="2"/>
        <v>156772</v>
      </c>
      <c r="H33" s="142" t="s">
        <v>260</v>
      </c>
    </row>
    <row r="34" spans="2:8" x14ac:dyDescent="0.2">
      <c r="B34" s="137" t="s">
        <v>33</v>
      </c>
      <c r="C34" s="85">
        <v>104457</v>
      </c>
      <c r="D34" s="85">
        <v>95570</v>
      </c>
      <c r="E34" s="85">
        <v>83296</v>
      </c>
      <c r="F34" s="85">
        <v>78821</v>
      </c>
      <c r="G34" s="95">
        <v>77061</v>
      </c>
      <c r="H34" s="95" t="s">
        <v>260</v>
      </c>
    </row>
    <row r="35" spans="2:8" x14ac:dyDescent="0.2">
      <c r="B35" s="137" t="s">
        <v>34</v>
      </c>
      <c r="C35" s="85">
        <v>45370</v>
      </c>
      <c r="D35" s="85">
        <v>35098</v>
      </c>
      <c r="E35" s="85">
        <v>33708</v>
      </c>
      <c r="F35" s="85">
        <v>42297</v>
      </c>
      <c r="G35" s="95">
        <v>42218</v>
      </c>
      <c r="H35" s="95" t="s">
        <v>260</v>
      </c>
    </row>
    <row r="36" spans="2:8" x14ac:dyDescent="0.2">
      <c r="B36" s="137" t="s">
        <v>35</v>
      </c>
      <c r="C36" s="85">
        <v>22816</v>
      </c>
      <c r="D36" s="85">
        <v>20614</v>
      </c>
      <c r="E36" s="85">
        <v>16377</v>
      </c>
      <c r="F36" s="85">
        <v>17590</v>
      </c>
      <c r="G36" s="95">
        <v>15731</v>
      </c>
      <c r="H36" s="95" t="s">
        <v>260</v>
      </c>
    </row>
    <row r="37" spans="2:8" x14ac:dyDescent="0.2">
      <c r="B37" s="137" t="s">
        <v>36</v>
      </c>
      <c r="C37" s="85">
        <v>28250</v>
      </c>
      <c r="D37" s="85">
        <v>27805</v>
      </c>
      <c r="E37" s="85">
        <v>24904</v>
      </c>
      <c r="F37" s="85">
        <v>17921</v>
      </c>
      <c r="G37" s="95">
        <v>14303</v>
      </c>
      <c r="H37" s="95" t="s">
        <v>260</v>
      </c>
    </row>
    <row r="38" spans="2:8" ht="13.5" thickBot="1" x14ac:dyDescent="0.25">
      <c r="B38" s="139" t="s">
        <v>37</v>
      </c>
      <c r="C38" s="87">
        <v>11776</v>
      </c>
      <c r="D38" s="87">
        <v>7161</v>
      </c>
      <c r="E38" s="87">
        <v>6922</v>
      </c>
      <c r="F38" s="87">
        <v>7590</v>
      </c>
      <c r="G38" s="143">
        <v>7459</v>
      </c>
      <c r="H38" s="143" t="s">
        <v>260</v>
      </c>
    </row>
    <row r="39" spans="2:8" ht="13.5" thickBot="1" x14ac:dyDescent="0.25">
      <c r="B39" s="138" t="s">
        <v>165</v>
      </c>
      <c r="C39" s="141" t="s">
        <v>5</v>
      </c>
      <c r="D39" s="141" t="s">
        <v>5</v>
      </c>
      <c r="E39" s="10">
        <f>+SUM(E40,E46)</f>
        <v>174645</v>
      </c>
      <c r="F39" s="10">
        <f>+SUM(F40,F46)</f>
        <v>198109</v>
      </c>
      <c r="G39" s="10">
        <f>+SUM(G40,G46)</f>
        <v>212196</v>
      </c>
      <c r="H39" s="10">
        <f>+SUM(H40,H46)</f>
        <v>219927</v>
      </c>
    </row>
    <row r="40" spans="2:8" x14ac:dyDescent="0.2">
      <c r="B40" s="136" t="s">
        <v>169</v>
      </c>
      <c r="C40" s="142" t="s">
        <v>5</v>
      </c>
      <c r="D40" s="142" t="s">
        <v>5</v>
      </c>
      <c r="E40" s="140">
        <f>+SUM(E41:E45)</f>
        <v>82329</v>
      </c>
      <c r="F40" s="140">
        <f>+SUM(F41:F45)</f>
        <v>83616</v>
      </c>
      <c r="G40" s="140">
        <f>+SUM(G41:G45)</f>
        <v>87810</v>
      </c>
      <c r="H40" s="140">
        <f>+SUM(H41:H45)</f>
        <v>90313</v>
      </c>
    </row>
    <row r="41" spans="2:8" x14ac:dyDescent="0.2">
      <c r="B41" s="137" t="s">
        <v>33</v>
      </c>
      <c r="C41" s="95" t="s">
        <v>5</v>
      </c>
      <c r="D41" s="95" t="s">
        <v>5</v>
      </c>
      <c r="E41" s="85">
        <v>51956</v>
      </c>
      <c r="F41" s="85">
        <v>51105</v>
      </c>
      <c r="G41" s="85">
        <v>53283</v>
      </c>
      <c r="H41" s="95">
        <v>54678</v>
      </c>
    </row>
    <row r="42" spans="2:8" x14ac:dyDescent="0.2">
      <c r="B42" s="137" t="s">
        <v>34</v>
      </c>
      <c r="C42" s="95" t="s">
        <v>5</v>
      </c>
      <c r="D42" s="95" t="s">
        <v>5</v>
      </c>
      <c r="E42" s="85">
        <v>12062</v>
      </c>
      <c r="F42" s="85">
        <v>13521</v>
      </c>
      <c r="G42" s="85">
        <v>15290</v>
      </c>
      <c r="H42" s="95">
        <v>15663</v>
      </c>
    </row>
    <row r="43" spans="2:8" x14ac:dyDescent="0.2">
      <c r="B43" s="137" t="s">
        <v>35</v>
      </c>
      <c r="C43" s="95" t="s">
        <v>5</v>
      </c>
      <c r="D43" s="95" t="s">
        <v>5</v>
      </c>
      <c r="E43" s="85">
        <v>6919</v>
      </c>
      <c r="F43" s="85">
        <v>7252</v>
      </c>
      <c r="G43" s="85">
        <v>7242</v>
      </c>
      <c r="H43" s="95">
        <v>7231</v>
      </c>
    </row>
    <row r="44" spans="2:8" x14ac:dyDescent="0.2">
      <c r="B44" s="137" t="s">
        <v>36</v>
      </c>
      <c r="C44" s="95" t="s">
        <v>5</v>
      </c>
      <c r="D44" s="95" t="s">
        <v>5</v>
      </c>
      <c r="E44" s="85">
        <v>7952</v>
      </c>
      <c r="F44" s="85">
        <v>8351</v>
      </c>
      <c r="G44" s="85">
        <v>8735</v>
      </c>
      <c r="H44" s="95">
        <v>9308</v>
      </c>
    </row>
    <row r="45" spans="2:8" ht="13.5" thickBot="1" x14ac:dyDescent="0.25">
      <c r="B45" s="139" t="s">
        <v>37</v>
      </c>
      <c r="C45" s="143" t="s">
        <v>5</v>
      </c>
      <c r="D45" s="143" t="s">
        <v>5</v>
      </c>
      <c r="E45" s="87">
        <v>3440</v>
      </c>
      <c r="F45" s="87">
        <v>3387</v>
      </c>
      <c r="G45" s="87">
        <v>3260</v>
      </c>
      <c r="H45" s="143">
        <v>3433</v>
      </c>
    </row>
    <row r="46" spans="2:8" x14ac:dyDescent="0.2">
      <c r="B46" s="136" t="s">
        <v>170</v>
      </c>
      <c r="C46" s="142" t="s">
        <v>5</v>
      </c>
      <c r="D46" s="142" t="s">
        <v>5</v>
      </c>
      <c r="E46" s="140">
        <f>+SUM(E47:E51)</f>
        <v>92316</v>
      </c>
      <c r="F46" s="140">
        <f>+SUM(F47:F51)</f>
        <v>114493</v>
      </c>
      <c r="G46" s="140">
        <f>+SUM(G47:G51)</f>
        <v>124386</v>
      </c>
      <c r="H46" s="140">
        <f>+SUM(H47:H51)</f>
        <v>129614</v>
      </c>
    </row>
    <row r="47" spans="2:8" x14ac:dyDescent="0.2">
      <c r="B47" s="137" t="s">
        <v>33</v>
      </c>
      <c r="C47" s="95" t="s">
        <v>5</v>
      </c>
      <c r="D47" s="95" t="s">
        <v>5</v>
      </c>
      <c r="E47" s="85">
        <v>55135</v>
      </c>
      <c r="F47" s="85">
        <v>66666</v>
      </c>
      <c r="G47" s="85">
        <v>71852</v>
      </c>
      <c r="H47" s="95">
        <v>74703</v>
      </c>
    </row>
    <row r="48" spans="2:8" x14ac:dyDescent="0.2">
      <c r="B48" s="137" t="s">
        <v>34</v>
      </c>
      <c r="C48" s="95" t="s">
        <v>5</v>
      </c>
      <c r="D48" s="95" t="s">
        <v>5</v>
      </c>
      <c r="E48" s="85">
        <v>15164</v>
      </c>
      <c r="F48" s="85">
        <v>20861</v>
      </c>
      <c r="G48" s="85">
        <v>23147</v>
      </c>
      <c r="H48" s="95">
        <v>23557</v>
      </c>
    </row>
    <row r="49" spans="2:8" x14ac:dyDescent="0.2">
      <c r="B49" s="137" t="s">
        <v>35</v>
      </c>
      <c r="C49" s="95" t="s">
        <v>5</v>
      </c>
      <c r="D49" s="95" t="s">
        <v>5</v>
      </c>
      <c r="E49" s="85">
        <v>7688</v>
      </c>
      <c r="F49" s="85">
        <v>9410</v>
      </c>
      <c r="G49" s="85">
        <v>9904</v>
      </c>
      <c r="H49" s="95">
        <v>10382</v>
      </c>
    </row>
    <row r="50" spans="2:8" x14ac:dyDescent="0.2">
      <c r="B50" s="137" t="s">
        <v>36</v>
      </c>
      <c r="C50" s="95" t="s">
        <v>5</v>
      </c>
      <c r="D50" s="95" t="s">
        <v>5</v>
      </c>
      <c r="E50" s="85">
        <v>9365</v>
      </c>
      <c r="F50" s="85">
        <v>12047</v>
      </c>
      <c r="G50" s="85">
        <v>13616</v>
      </c>
      <c r="H50" s="95">
        <v>14729</v>
      </c>
    </row>
    <row r="51" spans="2:8" ht="13.5" thickBot="1" x14ac:dyDescent="0.25">
      <c r="B51" s="139" t="s">
        <v>37</v>
      </c>
      <c r="C51" s="143" t="s">
        <v>5</v>
      </c>
      <c r="D51" s="143" t="s">
        <v>5</v>
      </c>
      <c r="E51" s="87">
        <v>4964</v>
      </c>
      <c r="F51" s="87">
        <v>5509</v>
      </c>
      <c r="G51" s="87">
        <v>5867</v>
      </c>
      <c r="H51" s="143">
        <v>6243</v>
      </c>
    </row>
    <row r="52" spans="2:8" ht="13.5" thickBot="1" x14ac:dyDescent="0.25">
      <c r="B52" s="138" t="s">
        <v>166</v>
      </c>
      <c r="C52" s="10">
        <f t="shared" ref="C52:H52" si="3">+SUM(C39,C26)</f>
        <v>259701</v>
      </c>
      <c r="D52" s="10">
        <f t="shared" si="3"/>
        <v>237382</v>
      </c>
      <c r="E52" s="10">
        <f t="shared" si="3"/>
        <v>339852</v>
      </c>
      <c r="F52" s="10">
        <f t="shared" si="3"/>
        <v>362328</v>
      </c>
      <c r="G52" s="10">
        <f t="shared" si="3"/>
        <v>368968</v>
      </c>
      <c r="H52" s="10">
        <f t="shared" si="3"/>
        <v>219927</v>
      </c>
    </row>
    <row r="53" spans="2:8" x14ac:dyDescent="0.2">
      <c r="B53" s="130"/>
      <c r="C53" s="90"/>
      <c r="D53" s="90"/>
      <c r="E53" s="90"/>
      <c r="F53" s="90"/>
      <c r="G53" s="90"/>
      <c r="H53" s="232"/>
    </row>
  </sheetData>
  <phoneticPr fontId="0" type="noConversion"/>
  <pageMargins left="0.7" right="0.7" top="0.75" bottom="0.75" header="0.3" footer="0.3"/>
  <pageSetup paperSize="9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10</vt:i4>
      </vt:variant>
      <vt:variant>
        <vt:lpstr>Intervals amb nom</vt:lpstr>
      </vt:variant>
      <vt:variant>
        <vt:i4>1</vt:i4>
      </vt:variant>
    </vt:vector>
  </HeadingPairs>
  <TitlesOfParts>
    <vt:vector size="11" baseType="lpstr">
      <vt:lpstr>1. Índex</vt:lpstr>
      <vt:lpstr>2. Ind. principals</vt:lpstr>
      <vt:lpstr>3. Organs i plantilla</vt:lpstr>
      <vt:lpstr>4. Activitat judicial</vt:lpstr>
      <vt:lpstr>5. Justicia gratuita</vt:lpstr>
      <vt:lpstr>6. Jutjats pau</vt:lpstr>
      <vt:lpstr>7. Suport act. jud.</vt:lpstr>
      <vt:lpstr>8. OAC</vt:lpstr>
      <vt:lpstr>9. Activitat registral</vt:lpstr>
      <vt:lpstr>10. Us catala</vt:lpstr>
      <vt:lpstr>'1. Índex'!Títols_per_imprimir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Dades estadístiques de 2015 de l'Administració de justícia</dc:title>
  <dc:creator>Generalitat de Catalunya. Departament de Justícia</dc:creator>
  <cp:keywords>estadístiques, Administració de justícia, dades, 2015</cp:keywords>
  <cp:lastModifiedBy>Redondo Vega, Yolanda</cp:lastModifiedBy>
  <cp:lastPrinted>2016-04-27T13:41:38Z</cp:lastPrinted>
  <dcterms:created xsi:type="dcterms:W3CDTF">2007-07-02T09:45:57Z</dcterms:created>
  <dcterms:modified xsi:type="dcterms:W3CDTF">2016-09-30T10:29:49Z</dcterms:modified>
</cp:coreProperties>
</file>