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1. Índex" sheetId="4" r:id="rId1"/>
    <sheet name="2. Ind. principals" sheetId="10" r:id="rId2"/>
    <sheet name="3. Població últim dia" sheetId="8" r:id="rId3"/>
    <sheet name="4. Població llarg any" sheetId="9" r:id="rId4"/>
    <sheet name="5. MPA" sheetId="6" r:id="rId5"/>
  </sheets>
  <externalReferences>
    <externalReference r:id="rId6"/>
    <externalReference r:id="rId7"/>
  </externalReferences>
  <definedNames>
    <definedName name="_1Àrea_d_impressió" localSheetId="0">'1. Índex'!$A$1:$F$18</definedName>
    <definedName name="_xlnm.Print_Area" localSheetId="0">'1. Índex'!$A$1:$F$19</definedName>
    <definedName name="_xlnm.Print_Area" localSheetId="1">'2. Ind. principals'!$A$1:$H$17</definedName>
    <definedName name="_xlnm.Print_Area" localSheetId="2">'3. Població últim dia'!$A$1:$H$18</definedName>
    <definedName name="_xlnm.Print_Area" localSheetId="3">'4. Població llarg any'!$A$1:$H$14</definedName>
    <definedName name="_xlnm.Print_Area" localSheetId="4">'5. MPA'!$A$1:$H$56</definedName>
    <definedName name="D_I">[1]Criterios!$B$14</definedName>
    <definedName name="J_V">[1]Criterios!$B$13</definedName>
    <definedName name="JV">[2]Criterios!$B$13</definedName>
    <definedName name="_xlnm.Print_Titles" localSheetId="0">'1. Índex'!$61:$62</definedName>
  </definedNames>
  <calcPr calcId="145621"/>
</workbook>
</file>

<file path=xl/calcChain.xml><?xml version="1.0" encoding="utf-8"?>
<calcChain xmlns="http://schemas.openxmlformats.org/spreadsheetml/2006/main">
  <c r="I49" i="6" l="1"/>
  <c r="I42" i="6"/>
  <c r="I40" i="6"/>
  <c r="I38" i="6"/>
  <c r="I26" i="6"/>
  <c r="I17" i="6"/>
  <c r="I11" i="6"/>
  <c r="I10" i="6"/>
  <c r="I8" i="6" l="1"/>
  <c r="I33" i="6" s="1"/>
  <c r="I5" i="9"/>
  <c r="I5" i="8"/>
  <c r="I14" i="10"/>
  <c r="I13" i="10"/>
  <c r="I12" i="10"/>
  <c r="I11" i="10"/>
  <c r="I9" i="10"/>
  <c r="I8" i="10"/>
  <c r="I6" i="10" l="1"/>
  <c r="I9" i="9"/>
  <c r="I9" i="8"/>
  <c r="I13" i="8"/>
  <c r="I10" i="10"/>
  <c r="I7" i="10"/>
  <c r="I9" i="6"/>
  <c r="I5" i="10"/>
  <c r="H49" i="6"/>
  <c r="H42" i="6"/>
  <c r="H17" i="6"/>
  <c r="H11" i="6"/>
  <c r="H14" i="10" l="1"/>
  <c r="H12" i="10"/>
  <c r="H11" i="10"/>
  <c r="H10" i="10"/>
  <c r="H9" i="10"/>
  <c r="H8" i="10"/>
  <c r="H6" i="10"/>
  <c r="H5" i="10"/>
  <c r="H5" i="8"/>
  <c r="H5" i="9"/>
  <c r="H9" i="9" s="1"/>
  <c r="G38" i="6"/>
  <c r="F38" i="6"/>
  <c r="E38" i="6"/>
  <c r="D38" i="6"/>
  <c r="C38" i="6"/>
  <c r="H38" i="6"/>
  <c r="H40" i="6"/>
  <c r="H8" i="6"/>
  <c r="D8" i="10"/>
  <c r="E8" i="10"/>
  <c r="F8" i="10"/>
  <c r="G8" i="10"/>
  <c r="D11" i="10"/>
  <c r="E11" i="10"/>
  <c r="F11" i="10"/>
  <c r="G11" i="10"/>
  <c r="D12" i="10"/>
  <c r="E12" i="10"/>
  <c r="F12" i="10"/>
  <c r="G12" i="10"/>
  <c r="C12" i="10"/>
  <c r="C11" i="10"/>
  <c r="C8" i="10"/>
  <c r="G49" i="6"/>
  <c r="G14" i="10" s="1"/>
  <c r="F49" i="6"/>
  <c r="F14" i="10" s="1"/>
  <c r="E49" i="6"/>
  <c r="E14" i="10" s="1"/>
  <c r="D49" i="6"/>
  <c r="D14" i="10" s="1"/>
  <c r="C49" i="6"/>
  <c r="C14" i="10" s="1"/>
  <c r="G42" i="6"/>
  <c r="G13" i="10" s="1"/>
  <c r="F42" i="6"/>
  <c r="F13" i="10" s="1"/>
  <c r="E42" i="6"/>
  <c r="E13" i="10" s="1"/>
  <c r="D42" i="6"/>
  <c r="D13" i="10" s="1"/>
  <c r="C42" i="6"/>
  <c r="C13" i="10" s="1"/>
  <c r="D11" i="6"/>
  <c r="D9" i="10" s="1"/>
  <c r="F11" i="6"/>
  <c r="D17" i="6"/>
  <c r="D10" i="10" s="1"/>
  <c r="E17" i="6"/>
  <c r="E10" i="10" s="1"/>
  <c r="F17" i="6"/>
  <c r="F10" i="10" s="1"/>
  <c r="G17" i="6"/>
  <c r="G10" i="10" s="1"/>
  <c r="G11" i="6"/>
  <c r="E11" i="6"/>
  <c r="E9" i="10" s="1"/>
  <c r="C12" i="4"/>
  <c r="C11" i="4"/>
  <c r="C10" i="4"/>
  <c r="G5" i="8"/>
  <c r="G5" i="10" s="1"/>
  <c r="F5" i="8"/>
  <c r="F5" i="10" s="1"/>
  <c r="E5" i="8"/>
  <c r="E13" i="8" s="1"/>
  <c r="D5" i="8"/>
  <c r="D5" i="10" s="1"/>
  <c r="C5" i="8"/>
  <c r="C5" i="10" s="1"/>
  <c r="G5" i="9"/>
  <c r="G6" i="10" s="1"/>
  <c r="F5" i="9"/>
  <c r="F9" i="9" s="1"/>
  <c r="E5" i="9"/>
  <c r="E6" i="10" s="1"/>
  <c r="D5" i="9"/>
  <c r="D6" i="10" s="1"/>
  <c r="C5" i="9"/>
  <c r="C9" i="9" s="1"/>
  <c r="C6" i="10"/>
  <c r="E9" i="9"/>
  <c r="D9" i="9"/>
  <c r="G9" i="9"/>
  <c r="E9" i="8"/>
  <c r="C17" i="6"/>
  <c r="C10" i="10" s="1"/>
  <c r="C11" i="6"/>
  <c r="C9" i="8" l="1"/>
  <c r="F9" i="8"/>
  <c r="F6" i="10"/>
  <c r="C13" i="8"/>
  <c r="F13" i="8"/>
  <c r="E40" i="6"/>
  <c r="E8" i="6"/>
  <c r="E9" i="6" s="1"/>
  <c r="C8" i="6"/>
  <c r="C7" i="10" s="1"/>
  <c r="C9" i="10"/>
  <c r="E27" i="6"/>
  <c r="F8" i="6"/>
  <c r="F27" i="6" s="1"/>
  <c r="G8" i="6"/>
  <c r="G27" i="6" s="1"/>
  <c r="F9" i="10"/>
  <c r="D9" i="8"/>
  <c r="D13" i="8"/>
  <c r="H13" i="10"/>
  <c r="H7" i="10"/>
  <c r="H9" i="8"/>
  <c r="H13" i="8"/>
  <c r="H9" i="6"/>
  <c r="G7" i="10"/>
  <c r="C9" i="6"/>
  <c r="C27" i="6"/>
  <c r="D8" i="6"/>
  <c r="G9" i="10"/>
  <c r="D40" i="6"/>
  <c r="G40" i="6"/>
  <c r="C40" i="6"/>
  <c r="E5" i="10"/>
  <c r="G9" i="8"/>
  <c r="G13" i="8"/>
  <c r="F40" i="6"/>
  <c r="F7" i="10" l="1"/>
  <c r="F9" i="6"/>
  <c r="E7" i="10"/>
  <c r="G9" i="6"/>
  <c r="D9" i="6"/>
  <c r="D7" i="10"/>
  <c r="D27" i="6"/>
</calcChain>
</file>

<file path=xl/sharedStrings.xml><?xml version="1.0" encoding="utf-8"?>
<sst xmlns="http://schemas.openxmlformats.org/spreadsheetml/2006/main" count="115" uniqueCount="57">
  <si>
    <t/>
  </si>
  <si>
    <t>Full núm.</t>
  </si>
  <si>
    <t>Taula</t>
  </si>
  <si>
    <t>Àmbit</t>
  </si>
  <si>
    <t>Període</t>
  </si>
  <si>
    <t>Catalunya</t>
  </si>
  <si>
    <t>Segons gènere</t>
  </si>
  <si>
    <t>Homes</t>
  </si>
  <si>
    <t>Dones</t>
  </si>
  <si>
    <t>Segons nacionalitat</t>
  </si>
  <si>
    <t>Espanyols</t>
  </si>
  <si>
    <t>Estrangers</t>
  </si>
  <si>
    <t>Mitjana d'edat</t>
  </si>
  <si>
    <t>Segons edat</t>
  </si>
  <si>
    <t>Població sotmesa a mesures penals alternatives l'últim dia de l'any</t>
  </si>
  <si>
    <t>Població sotmesa a MPA</t>
  </si>
  <si>
    <t>Població sotmesa a mesures penals alternatives al llarg de l'any</t>
  </si>
  <si>
    <t>Joves</t>
  </si>
  <si>
    <t>Adults</t>
  </si>
  <si>
    <t>Demandes de compliment de MPA</t>
  </si>
  <si>
    <t>Segons tipologia</t>
  </si>
  <si>
    <t>Segons delicte</t>
  </si>
  <si>
    <t>Contra la seguretat col·lectiva</t>
  </si>
  <si>
    <t>Lesions</t>
  </si>
  <si>
    <t>Contra la llibertat</t>
  </si>
  <si>
    <t>Contra el patrimoni</t>
  </si>
  <si>
    <t>Contra l'administració de justícia</t>
  </si>
  <si>
    <t>Resta</t>
  </si>
  <si>
    <t>Comparèixer davant administració</t>
  </si>
  <si>
    <t>Compliment deures</t>
  </si>
  <si>
    <t>Participació programes formatius</t>
  </si>
  <si>
    <t>Tractament ambulatori deshabituació</t>
  </si>
  <si>
    <t>Internament deshabituació</t>
  </si>
  <si>
    <t>Assistència programes formatius</t>
  </si>
  <si>
    <t>Custòdia familiar</t>
  </si>
  <si>
    <t>Compareixer davant l'administració</t>
  </si>
  <si>
    <t>Tractament ambulatori  salut mental</t>
  </si>
  <si>
    <t>Internament en centre deshabituació</t>
  </si>
  <si>
    <t>Internament en centre psiquiàtric</t>
  </si>
  <si>
    <t>Internament en centre educació especial</t>
  </si>
  <si>
    <t>Pena de treballs benefici comunitat (TBC)</t>
  </si>
  <si>
    <t>Obligacions suspensió o substitució (OS)</t>
  </si>
  <si>
    <t>Mesures de seguretat (MS)</t>
  </si>
  <si>
    <t>Compliment de MPA</t>
  </si>
  <si>
    <t>Indicadors principals vinculats a mesures penals alternatives</t>
  </si>
  <si>
    <t>Població sotmesa a MPA l'últim dia de l'any</t>
  </si>
  <si>
    <t>Població sotmesa a MPA al llarg de l'any</t>
  </si>
  <si>
    <t>Demandes de MPA al llarg de l'any</t>
  </si>
  <si>
    <t>Compliment de MPA al llarg de l'any</t>
  </si>
  <si>
    <t>Anàlisi de les mesures penals alternatives (MPA)</t>
  </si>
  <si>
    <t>justicia.gencat.cat/ca/departament/Estadistiques</t>
  </si>
  <si>
    <t>Mesures penals alternatives</t>
  </si>
  <si>
    <t>2010 - 2016</t>
  </si>
  <si>
    <t>Altres</t>
  </si>
  <si>
    <t>-</t>
  </si>
  <si>
    <r>
      <t>Anàlisi de les mesures penals alternatives (MPA)</t>
    </r>
    <r>
      <rPr>
        <sz val="1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(1)</t>
    </r>
  </si>
  <si>
    <t>(1) A partir de l'any 2016 s'introdueixen noves categories de mesures de seguretat que es recullen en l'apartat de "Altres".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</si>
</sst>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55"/>
      <name val="Calibri"/>
      <family val="2"/>
      <scheme val="minor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4" applyFont="1"/>
    <xf numFmtId="0" fontId="5" fillId="0" borderId="0" xfId="4" applyFont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center"/>
    </xf>
    <xf numFmtId="49" fontId="5" fillId="0" borderId="0" xfId="4" applyNumberFormat="1" applyFont="1" applyAlignment="1">
      <alignment horizontal="right"/>
    </xf>
    <xf numFmtId="0" fontId="5" fillId="0" borderId="1" xfId="4" applyFont="1" applyBorder="1"/>
    <xf numFmtId="49" fontId="5" fillId="0" borderId="1" xfId="4" applyNumberFormat="1" applyFont="1" applyBorder="1" applyAlignment="1">
      <alignment horizontal="right"/>
    </xf>
    <xf numFmtId="0" fontId="8" fillId="0" borderId="0" xfId="4" applyFont="1" applyBorder="1" applyAlignment="1">
      <alignment horizontal="right"/>
    </xf>
    <xf numFmtId="0" fontId="8" fillId="0" borderId="0" xfId="4" applyFont="1" applyBorder="1" applyAlignment="1">
      <alignment horizontal="left"/>
    </xf>
    <xf numFmtId="0" fontId="8" fillId="0" borderId="0" xfId="4" quotePrefix="1" applyFont="1" applyBorder="1" applyAlignment="1">
      <alignment horizontal="left"/>
    </xf>
    <xf numFmtId="0" fontId="5" fillId="0" borderId="0" xfId="4" applyFont="1" applyAlignment="1">
      <alignment horizontal="fill" vertical="center"/>
    </xf>
    <xf numFmtId="0" fontId="9" fillId="0" borderId="0" xfId="1" applyFont="1" applyAlignment="1" applyProtection="1"/>
    <xf numFmtId="0" fontId="5" fillId="0" borderId="0" xfId="4" applyFont="1" applyAlignment="1">
      <alignment horizont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5" fillId="0" borderId="0" xfId="4" applyFont="1" applyAlignment="1">
      <alignment shrinkToFit="1"/>
    </xf>
    <xf numFmtId="0" fontId="6" fillId="0" borderId="0" xfId="4" applyFont="1" applyAlignment="1">
      <alignment shrinkToFit="1"/>
    </xf>
    <xf numFmtId="0" fontId="10" fillId="0" borderId="0" xfId="4" applyFont="1"/>
    <xf numFmtId="0" fontId="5" fillId="0" borderId="0" xfId="6" applyFont="1" applyFill="1"/>
    <xf numFmtId="0" fontId="5" fillId="0" borderId="0" xfId="6" applyFont="1"/>
    <xf numFmtId="0" fontId="5" fillId="0" borderId="0" xfId="6" applyFont="1" applyBorder="1"/>
    <xf numFmtId="0" fontId="6" fillId="0" borderId="1" xfId="6" applyFont="1" applyBorder="1"/>
    <xf numFmtId="0" fontId="6" fillId="0" borderId="1" xfId="6" applyNumberFormat="1" applyFont="1" applyFill="1" applyBorder="1" applyAlignment="1">
      <alignment horizontal="right"/>
    </xf>
    <xf numFmtId="0" fontId="6" fillId="0" borderId="1" xfId="6" applyNumberFormat="1" applyFont="1" applyBorder="1" applyAlignment="1">
      <alignment horizontal="right"/>
    </xf>
    <xf numFmtId="0" fontId="6" fillId="0" borderId="1" xfId="6" applyFont="1" applyBorder="1" applyAlignment="1">
      <alignment horizontal="right"/>
    </xf>
    <xf numFmtId="0" fontId="5" fillId="0" borderId="3" xfId="6" applyFont="1" applyBorder="1" applyAlignment="1">
      <alignment horizontal="left"/>
    </xf>
    <xf numFmtId="3" fontId="5" fillId="0" borderId="3" xfId="6" applyNumberFormat="1" applyFont="1" applyFill="1" applyBorder="1"/>
    <xf numFmtId="0" fontId="5" fillId="0" borderId="1" xfId="6" applyFont="1" applyBorder="1" applyAlignment="1">
      <alignment horizontal="left"/>
    </xf>
    <xf numFmtId="3" fontId="5" fillId="0" borderId="6" xfId="6" applyNumberFormat="1" applyFont="1" applyFill="1" applyBorder="1"/>
    <xf numFmtId="0" fontId="6" fillId="0" borderId="3" xfId="6" applyFont="1" applyBorder="1" applyAlignment="1">
      <alignment horizontal="left"/>
    </xf>
    <xf numFmtId="3" fontId="6" fillId="0" borderId="3" xfId="6" applyNumberFormat="1" applyFont="1" applyFill="1" applyBorder="1"/>
    <xf numFmtId="0" fontId="5" fillId="0" borderId="7" xfId="6" applyFont="1" applyBorder="1" applyAlignment="1">
      <alignment horizontal="left" indent="1"/>
    </xf>
    <xf numFmtId="3" fontId="5" fillId="0" borderId="2" xfId="6" applyNumberFormat="1" applyFont="1" applyFill="1" applyBorder="1"/>
    <xf numFmtId="0" fontId="5" fillId="0" borderId="2" xfId="6" applyFont="1" applyBorder="1" applyAlignment="1">
      <alignment horizontal="left" indent="1"/>
    </xf>
    <xf numFmtId="0" fontId="5" fillId="0" borderId="6" xfId="6" applyFont="1" applyBorder="1" applyAlignment="1">
      <alignment horizontal="left" indent="1"/>
    </xf>
    <xf numFmtId="2" fontId="5" fillId="0" borderId="0" xfId="6" applyNumberFormat="1" applyFont="1" applyFill="1"/>
    <xf numFmtId="2" fontId="5" fillId="0" borderId="0" xfId="6" applyNumberFormat="1" applyFont="1"/>
    <xf numFmtId="0" fontId="8" fillId="0" borderId="0" xfId="0" applyFont="1" applyFill="1" applyBorder="1"/>
    <xf numFmtId="0" fontId="10" fillId="0" borderId="0" xfId="6" applyFont="1" applyFill="1"/>
    <xf numFmtId="0" fontId="9" fillId="0" borderId="0" xfId="1" applyFont="1" applyAlignment="1" applyProtection="1">
      <alignment horizontal="right"/>
    </xf>
    <xf numFmtId="0" fontId="5" fillId="0" borderId="0" xfId="0" applyFont="1"/>
    <xf numFmtId="0" fontId="6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6" fillId="0" borderId="3" xfId="0" applyFont="1" applyFill="1" applyBorder="1"/>
    <xf numFmtId="3" fontId="6" fillId="0" borderId="3" xfId="0" applyNumberFormat="1" applyFont="1" applyFill="1" applyBorder="1"/>
    <xf numFmtId="3" fontId="5" fillId="0" borderId="3" xfId="0" applyNumberFormat="1" applyFont="1" applyFill="1" applyBorder="1"/>
    <xf numFmtId="0" fontId="11" fillId="0" borderId="0" xfId="0" applyFont="1" applyFill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12" fillId="0" borderId="3" xfId="0" applyNumberFormat="1" applyFont="1" applyFill="1" applyBorder="1"/>
    <xf numFmtId="0" fontId="5" fillId="0" borderId="6" xfId="0" applyFont="1" applyFill="1" applyBorder="1" applyAlignment="1">
      <alignment horizontal="left" indent="1"/>
    </xf>
    <xf numFmtId="3" fontId="5" fillId="0" borderId="6" xfId="0" applyNumberFormat="1" applyFont="1" applyFill="1" applyBorder="1"/>
    <xf numFmtId="0" fontId="8" fillId="0" borderId="5" xfId="0" applyFont="1" applyFill="1" applyBorder="1"/>
    <xf numFmtId="0" fontId="10" fillId="0" borderId="0" xfId="0" applyFont="1" applyFill="1"/>
    <xf numFmtId="3" fontId="8" fillId="0" borderId="0" xfId="0" applyNumberFormat="1" applyFont="1" applyFill="1"/>
    <xf numFmtId="0" fontId="6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0" fontId="5" fillId="0" borderId="2" xfId="0" applyFont="1" applyFill="1" applyBorder="1" applyAlignment="1">
      <alignment horizontal="left" indent="2"/>
    </xf>
    <xf numFmtId="0" fontId="5" fillId="0" borderId="6" xfId="0" applyFont="1" applyFill="1" applyBorder="1" applyAlignment="1">
      <alignment horizontal="left" indent="2"/>
    </xf>
    <xf numFmtId="3" fontId="5" fillId="0" borderId="4" xfId="0" applyNumberFormat="1" applyFont="1" applyFill="1" applyBorder="1"/>
    <xf numFmtId="3" fontId="8" fillId="0" borderId="5" xfId="0" applyNumberFormat="1" applyFont="1" applyFill="1" applyBorder="1"/>
    <xf numFmtId="3" fontId="5" fillId="0" borderId="6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</cellXfs>
  <cellStyles count="8">
    <cellStyle name="Enllaç" xfId="1" builtinId="8"/>
    <cellStyle name="Milers [0] 2" xfId="2"/>
    <cellStyle name="No-definido" xfId="3"/>
    <cellStyle name="Normal" xfId="0" builtinId="0"/>
    <cellStyle name="Normal 2" xfId="4"/>
    <cellStyle name="Normal 3" xfId="5"/>
    <cellStyle name="Normal 3 2" xfId="6"/>
    <cellStyle name="Percentat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9525</xdr:rowOff>
        </xdr:from>
        <xdr:to>
          <xdr:col>2</xdr:col>
          <xdr:colOff>2057400</xdr:colOff>
          <xdr:row>4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K69"/>
  <sheetViews>
    <sheetView tabSelected="1" zoomScaleNormal="100" workbookViewId="0"/>
  </sheetViews>
  <sheetFormatPr defaultColWidth="9.140625" defaultRowHeight="15" x14ac:dyDescent="0.25"/>
  <cols>
    <col min="1" max="1" width="5.140625" style="1" customWidth="1"/>
    <col min="2" max="2" width="9.140625" style="1"/>
    <col min="3" max="3" width="72" style="1" customWidth="1"/>
    <col min="4" max="4" width="11.7109375" style="1" customWidth="1"/>
    <col min="5" max="5" width="21.28515625" style="1" customWidth="1"/>
    <col min="6" max="16384" width="9.140625" style="1"/>
  </cols>
  <sheetData>
    <row r="3" spans="2:5" x14ac:dyDescent="0.25">
      <c r="E3" s="40" t="s">
        <v>50</v>
      </c>
    </row>
    <row r="6" spans="2:5" s="41" customFormat="1" x14ac:dyDescent="0.25"/>
    <row r="7" spans="2:5" ht="17.25" x14ac:dyDescent="0.3">
      <c r="B7" s="18" t="s">
        <v>51</v>
      </c>
    </row>
    <row r="8" spans="2:5" x14ac:dyDescent="0.25">
      <c r="B8" s="2" t="s">
        <v>0</v>
      </c>
    </row>
    <row r="9" spans="2:5" ht="15.75" thickBot="1" x14ac:dyDescent="0.3">
      <c r="B9" s="3" t="s">
        <v>1</v>
      </c>
      <c r="C9" s="4" t="s">
        <v>2</v>
      </c>
      <c r="D9" s="4" t="s">
        <v>3</v>
      </c>
      <c r="E9" s="4" t="s">
        <v>4</v>
      </c>
    </row>
    <row r="10" spans="2:5" x14ac:dyDescent="0.25">
      <c r="B10" s="1">
        <v>2</v>
      </c>
      <c r="C10" s="1" t="str">
        <f>+'2. Ind. principals'!B2</f>
        <v>Indicadors principals vinculats a mesures penals alternatives</v>
      </c>
      <c r="D10" s="1" t="s">
        <v>5</v>
      </c>
      <c r="E10" s="5" t="s">
        <v>52</v>
      </c>
    </row>
    <row r="11" spans="2:5" x14ac:dyDescent="0.25">
      <c r="B11" s="1">
        <v>3</v>
      </c>
      <c r="C11" s="1" t="str">
        <f>+'3. Població últim dia'!B2</f>
        <v>Població sotmesa a mesures penals alternatives l'últim dia de l'any</v>
      </c>
      <c r="D11" s="1" t="s">
        <v>5</v>
      </c>
      <c r="E11" s="5" t="s">
        <v>52</v>
      </c>
    </row>
    <row r="12" spans="2:5" x14ac:dyDescent="0.25">
      <c r="B12" s="1">
        <v>4</v>
      </c>
      <c r="C12" s="1" t="str">
        <f>+'4. Població llarg any'!B2</f>
        <v>Població sotmesa a mesures penals alternatives al llarg de l'any</v>
      </c>
      <c r="D12" s="1" t="s">
        <v>5</v>
      </c>
      <c r="E12" s="5" t="s">
        <v>52</v>
      </c>
    </row>
    <row r="13" spans="2:5" ht="15.75" thickBot="1" x14ac:dyDescent="0.3">
      <c r="B13" s="6">
        <v>5</v>
      </c>
      <c r="C13" s="6" t="s">
        <v>49</v>
      </c>
      <c r="D13" s="6" t="s">
        <v>5</v>
      </c>
      <c r="E13" s="7" t="s">
        <v>52</v>
      </c>
    </row>
    <row r="14" spans="2:5" x14ac:dyDescent="0.25">
      <c r="B14" s="8"/>
      <c r="C14" s="9"/>
      <c r="D14" s="9"/>
      <c r="E14" s="10"/>
    </row>
    <row r="15" spans="2:5" x14ac:dyDescent="0.25">
      <c r="B15" s="11"/>
    </row>
    <row r="16" spans="2:5" x14ac:dyDescent="0.25">
      <c r="B16" s="12"/>
      <c r="C16" s="12"/>
    </row>
    <row r="53" spans="1:11" x14ac:dyDescent="0.25">
      <c r="K53" s="13"/>
    </row>
    <row r="61" spans="1:11" x14ac:dyDescent="0.25">
      <c r="A61" s="14"/>
    </row>
    <row r="62" spans="1:11" x14ac:dyDescent="0.25">
      <c r="A62" s="15"/>
    </row>
    <row r="63" spans="1:11" x14ac:dyDescent="0.25">
      <c r="A63" s="16"/>
    </row>
    <row r="64" spans="1:11" x14ac:dyDescent="0.25">
      <c r="A64" s="17"/>
    </row>
    <row r="69" spans="6:6" x14ac:dyDescent="0.25">
      <c r="F69" s="13"/>
    </row>
  </sheetData>
  <phoneticPr fontId="0" type="noConversion"/>
  <hyperlinks>
    <hyperlink ref="E3" r:id="rId1"/>
  </hyperlinks>
  <pageMargins left="0.78740157480314965" right="0.74803149606299213" top="0.43307086614173229" bottom="0.98425196850393704" header="0" footer="0"/>
  <pageSetup paperSize="9" fitToHeight="0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26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9525</xdr:rowOff>
              </from>
              <to>
                <xdr:col>2</xdr:col>
                <xdr:colOff>2057400</xdr:colOff>
                <xdr:row>4</xdr:row>
                <xdr:rowOff>171450</xdr:rowOff>
              </to>
            </anchor>
          </objectPr>
        </oleObject>
      </mc:Choice>
      <mc:Fallback>
        <oleObject progId="Word.Picture.8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"/>
  <sheetViews>
    <sheetView zoomScaleNormal="100" workbookViewId="0"/>
  </sheetViews>
  <sheetFormatPr defaultColWidth="9.140625" defaultRowHeight="15" x14ac:dyDescent="0.25"/>
  <cols>
    <col min="1" max="1" width="9.140625" style="20"/>
    <col min="2" max="2" width="58.5703125" style="20" customWidth="1"/>
    <col min="3" max="3" width="11.7109375" style="19" customWidth="1"/>
    <col min="4" max="9" width="11.7109375" style="20" customWidth="1"/>
    <col min="10" max="16384" width="9.140625" style="20"/>
  </cols>
  <sheetData>
    <row r="2" spans="2:9" ht="17.25" x14ac:dyDescent="0.3">
      <c r="B2" s="39" t="s">
        <v>44</v>
      </c>
      <c r="D2" s="19"/>
      <c r="E2" s="19"/>
      <c r="F2" s="19"/>
      <c r="G2" s="19"/>
      <c r="H2" s="19"/>
      <c r="I2" s="19"/>
    </row>
    <row r="3" spans="2:9" x14ac:dyDescent="0.25">
      <c r="B3" s="21"/>
    </row>
    <row r="4" spans="2:9" ht="15.75" thickBot="1" x14ac:dyDescent="0.3">
      <c r="B4" s="22"/>
      <c r="C4" s="23">
        <v>2010</v>
      </c>
      <c r="D4" s="24">
        <v>2011</v>
      </c>
      <c r="E4" s="24">
        <v>2012</v>
      </c>
      <c r="F4" s="24">
        <v>2013</v>
      </c>
      <c r="G4" s="25">
        <v>2014</v>
      </c>
      <c r="H4" s="25">
        <v>2015</v>
      </c>
      <c r="I4" s="25">
        <v>2016</v>
      </c>
    </row>
    <row r="5" spans="2:9" x14ac:dyDescent="0.25">
      <c r="B5" s="26" t="s">
        <v>45</v>
      </c>
      <c r="C5" s="27">
        <f>+'3. Població últim dia'!C5</f>
        <v>8348</v>
      </c>
      <c r="D5" s="27">
        <f>+'3. Població últim dia'!D5</f>
        <v>6758</v>
      </c>
      <c r="E5" s="27">
        <f>+'3. Població últim dia'!E5</f>
        <v>6301</v>
      </c>
      <c r="F5" s="27">
        <f>+'3. Població últim dia'!F5</f>
        <v>6235</v>
      </c>
      <c r="G5" s="27">
        <f>+'3. Població últim dia'!G5</f>
        <v>6774</v>
      </c>
      <c r="H5" s="27">
        <f>+'3. Població últim dia'!H5</f>
        <v>6984</v>
      </c>
      <c r="I5" s="27">
        <f>+'3. Població últim dia'!I5</f>
        <v>7095</v>
      </c>
    </row>
    <row r="6" spans="2:9" ht="15.75" thickBot="1" x14ac:dyDescent="0.3">
      <c r="B6" s="28" t="s">
        <v>46</v>
      </c>
      <c r="C6" s="29">
        <f>+'4. Població llarg any'!C5</f>
        <v>17895</v>
      </c>
      <c r="D6" s="29">
        <f>+'4. Població llarg any'!D5</f>
        <v>18375</v>
      </c>
      <c r="E6" s="29">
        <f>+'4. Població llarg any'!E5</f>
        <v>14852</v>
      </c>
      <c r="F6" s="29">
        <f>+'4. Població llarg any'!F5</f>
        <v>13483</v>
      </c>
      <c r="G6" s="29">
        <f>+'4. Població llarg any'!G5</f>
        <v>13700</v>
      </c>
      <c r="H6" s="29">
        <f>+'4. Població llarg any'!H5</f>
        <v>13854</v>
      </c>
      <c r="I6" s="29">
        <f>+'4. Població llarg any'!I5</f>
        <v>13762</v>
      </c>
    </row>
    <row r="7" spans="2:9" x14ac:dyDescent="0.25">
      <c r="B7" s="30" t="s">
        <v>19</v>
      </c>
      <c r="C7" s="31">
        <f>+'5. MPA'!C8</f>
        <v>17319</v>
      </c>
      <c r="D7" s="31">
        <f>+'5. MPA'!D8</f>
        <v>11342</v>
      </c>
      <c r="E7" s="31">
        <f>+'5. MPA'!E8</f>
        <v>10705</v>
      </c>
      <c r="F7" s="31">
        <f>+'5. MPA'!F8</f>
        <v>11389</v>
      </c>
      <c r="G7" s="31">
        <f>+'5. MPA'!G8</f>
        <v>11296</v>
      </c>
      <c r="H7" s="31">
        <f>+'5. MPA'!H8</f>
        <v>10486</v>
      </c>
      <c r="I7" s="31">
        <f>+'5. MPA'!I8</f>
        <v>10080</v>
      </c>
    </row>
    <row r="8" spans="2:9" x14ac:dyDescent="0.25">
      <c r="B8" s="32" t="s">
        <v>40</v>
      </c>
      <c r="C8" s="33">
        <f>+'5. MPA'!C10</f>
        <v>14627</v>
      </c>
      <c r="D8" s="33">
        <f>+'5. MPA'!D10</f>
        <v>9062</v>
      </c>
      <c r="E8" s="33">
        <f>+'5. MPA'!E10</f>
        <v>8523</v>
      </c>
      <c r="F8" s="33">
        <f>+'5. MPA'!F10</f>
        <v>9346</v>
      </c>
      <c r="G8" s="33">
        <f>+'5. MPA'!G10</f>
        <v>9538</v>
      </c>
      <c r="H8" s="33">
        <f>+'5. MPA'!H10</f>
        <v>8580</v>
      </c>
      <c r="I8" s="33">
        <f>+'5. MPA'!I10</f>
        <v>7886</v>
      </c>
    </row>
    <row r="9" spans="2:9" x14ac:dyDescent="0.25">
      <c r="B9" s="34" t="s">
        <v>41</v>
      </c>
      <c r="C9" s="33">
        <f>+'5. MPA'!C11</f>
        <v>2324</v>
      </c>
      <c r="D9" s="33">
        <f>+'5. MPA'!D11</f>
        <v>1982</v>
      </c>
      <c r="E9" s="33">
        <f>+'5. MPA'!E11</f>
        <v>1867</v>
      </c>
      <c r="F9" s="33">
        <f>+'5. MPA'!F11</f>
        <v>1770</v>
      </c>
      <c r="G9" s="33">
        <f>+'5. MPA'!G11</f>
        <v>1531</v>
      </c>
      <c r="H9" s="33">
        <f>+'5. MPA'!H11</f>
        <v>1637</v>
      </c>
      <c r="I9" s="33">
        <f>+'5. MPA'!I11</f>
        <v>1830</v>
      </c>
    </row>
    <row r="10" spans="2:9" ht="15.75" thickBot="1" x14ac:dyDescent="0.3">
      <c r="B10" s="35" t="s">
        <v>42</v>
      </c>
      <c r="C10" s="29">
        <f>+'5. MPA'!C17</f>
        <v>368</v>
      </c>
      <c r="D10" s="29">
        <f>+'5. MPA'!D17</f>
        <v>298</v>
      </c>
      <c r="E10" s="29">
        <f>+'5. MPA'!E17</f>
        <v>315</v>
      </c>
      <c r="F10" s="29">
        <f>+'5. MPA'!F17</f>
        <v>273</v>
      </c>
      <c r="G10" s="29">
        <f>+'5. MPA'!G17</f>
        <v>227</v>
      </c>
      <c r="H10" s="29">
        <f>+'5. MPA'!H17</f>
        <v>269</v>
      </c>
      <c r="I10" s="29">
        <f>+'5. MPA'!I17</f>
        <v>364</v>
      </c>
    </row>
    <row r="11" spans="2:9" x14ac:dyDescent="0.25">
      <c r="B11" s="30" t="s">
        <v>43</v>
      </c>
      <c r="C11" s="31">
        <f>+'5. MPA'!C39</f>
        <v>19890</v>
      </c>
      <c r="D11" s="31">
        <f>+'5. MPA'!D39</f>
        <v>20563</v>
      </c>
      <c r="E11" s="31">
        <f>+'5. MPA'!E39</f>
        <v>16885</v>
      </c>
      <c r="F11" s="31">
        <f>+'5. MPA'!F39</f>
        <v>15608</v>
      </c>
      <c r="G11" s="31">
        <f>+'5. MPA'!G39</f>
        <v>15874</v>
      </c>
      <c r="H11" s="31">
        <f>+'5. MPA'!H39</f>
        <v>16221</v>
      </c>
      <c r="I11" s="31">
        <f>+'5. MPA'!I39</f>
        <v>16243</v>
      </c>
    </row>
    <row r="12" spans="2:9" x14ac:dyDescent="0.25">
      <c r="B12" s="32" t="s">
        <v>40</v>
      </c>
      <c r="C12" s="33">
        <f>+'5. MPA'!C41</f>
        <v>14662</v>
      </c>
      <c r="D12" s="33">
        <f>+'5. MPA'!D41</f>
        <v>15653</v>
      </c>
      <c r="E12" s="33">
        <f>+'5. MPA'!E41</f>
        <v>12273</v>
      </c>
      <c r="F12" s="33">
        <f>+'5. MPA'!F41</f>
        <v>11156</v>
      </c>
      <c r="G12" s="33">
        <f>+'5. MPA'!G41</f>
        <v>11697</v>
      </c>
      <c r="H12" s="33">
        <f>+'5. MPA'!H41</f>
        <v>12109</v>
      </c>
      <c r="I12" s="33">
        <f>+'5. MPA'!I41</f>
        <v>11571</v>
      </c>
    </row>
    <row r="13" spans="2:9" x14ac:dyDescent="0.25">
      <c r="B13" s="34" t="s">
        <v>41</v>
      </c>
      <c r="C13" s="33">
        <f>+'5. MPA'!C42</f>
        <v>4400</v>
      </c>
      <c r="D13" s="33">
        <f>+'5. MPA'!D42</f>
        <v>4116</v>
      </c>
      <c r="E13" s="33">
        <f>+'5. MPA'!E42</f>
        <v>3891</v>
      </c>
      <c r="F13" s="33">
        <f>+'5. MPA'!F42</f>
        <v>3727</v>
      </c>
      <c r="G13" s="33">
        <f>+'5. MPA'!G42</f>
        <v>3566</v>
      </c>
      <c r="H13" s="33">
        <f>+'5. MPA'!H42</f>
        <v>3482</v>
      </c>
      <c r="I13" s="33">
        <f>+'5. MPA'!I42</f>
        <v>4017</v>
      </c>
    </row>
    <row r="14" spans="2:9" ht="15.75" thickBot="1" x14ac:dyDescent="0.3">
      <c r="B14" s="35" t="s">
        <v>42</v>
      </c>
      <c r="C14" s="29">
        <f>+'5. MPA'!C49</f>
        <v>828</v>
      </c>
      <c r="D14" s="29">
        <f>+'5. MPA'!D49</f>
        <v>794</v>
      </c>
      <c r="E14" s="29">
        <f>+'5. MPA'!E49</f>
        <v>721</v>
      </c>
      <c r="F14" s="29">
        <f>+'5. MPA'!F49</f>
        <v>725</v>
      </c>
      <c r="G14" s="29">
        <f>+'5. MPA'!G49</f>
        <v>611</v>
      </c>
      <c r="H14" s="29">
        <f>+'5. MPA'!H49</f>
        <v>630</v>
      </c>
      <c r="I14" s="29">
        <f>+'5. MPA'!I49</f>
        <v>655</v>
      </c>
    </row>
    <row r="15" spans="2:9" x14ac:dyDescent="0.25">
      <c r="B15" s="19"/>
    </row>
    <row r="16" spans="2:9" x14ac:dyDescent="0.25">
      <c r="B16" s="36"/>
      <c r="C16" s="36"/>
      <c r="D16" s="37"/>
      <c r="E16" s="37"/>
      <c r="F16" s="37"/>
      <c r="G16" s="37"/>
      <c r="H16" s="37"/>
      <c r="I16" s="37"/>
    </row>
    <row r="17" spans="2:2" x14ac:dyDescent="0.25">
      <c r="B17" s="38"/>
    </row>
  </sheetData>
  <phoneticPr fontId="0" type="noConversion"/>
  <pageMargins left="0.39370078740157483" right="0.74803149606299213" top="0.59055118110236227" bottom="0.59055118110236227" header="0" footer="0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Normal="100" workbookViewId="0"/>
  </sheetViews>
  <sheetFormatPr defaultColWidth="9.140625" defaultRowHeight="15" x14ac:dyDescent="0.25"/>
  <cols>
    <col min="1" max="1" width="9.140625" style="43"/>
    <col min="2" max="2" width="58.5703125" style="43" customWidth="1"/>
    <col min="3" max="9" width="11.7109375" style="43" customWidth="1"/>
    <col min="10" max="16384" width="9.140625" style="43"/>
  </cols>
  <sheetData>
    <row r="2" spans="2:11" ht="17.25" x14ac:dyDescent="0.3">
      <c r="B2" s="55" t="s">
        <v>14</v>
      </c>
    </row>
    <row r="4" spans="2:11" ht="15.75" thickBot="1" x14ac:dyDescent="0.3">
      <c r="B4" s="44"/>
      <c r="C4" s="44">
        <v>2010</v>
      </c>
      <c r="D4" s="44">
        <v>2011</v>
      </c>
      <c r="E4" s="44">
        <v>2012</v>
      </c>
      <c r="F4" s="44">
        <v>2013</v>
      </c>
      <c r="G4" s="44">
        <v>2014</v>
      </c>
      <c r="H4" s="44">
        <v>2015</v>
      </c>
      <c r="I4" s="44">
        <v>2016</v>
      </c>
    </row>
    <row r="5" spans="2:11" ht="15.75" thickBot="1" x14ac:dyDescent="0.3">
      <c r="B5" s="45" t="s">
        <v>15</v>
      </c>
      <c r="C5" s="46">
        <f t="shared" ref="C5:H5" si="0">+SUM(C7:C8)</f>
        <v>8348</v>
      </c>
      <c r="D5" s="46">
        <f t="shared" si="0"/>
        <v>6758</v>
      </c>
      <c r="E5" s="46">
        <f t="shared" si="0"/>
        <v>6301</v>
      </c>
      <c r="F5" s="46">
        <f t="shared" si="0"/>
        <v>6235</v>
      </c>
      <c r="G5" s="46">
        <f t="shared" si="0"/>
        <v>6774</v>
      </c>
      <c r="H5" s="46">
        <f t="shared" si="0"/>
        <v>6984</v>
      </c>
      <c r="I5" s="46">
        <f t="shared" ref="I5" si="1">+SUM(I7:I8)</f>
        <v>7095</v>
      </c>
    </row>
    <row r="6" spans="2:11" x14ac:dyDescent="0.25">
      <c r="B6" s="45" t="s">
        <v>6</v>
      </c>
      <c r="C6" s="47"/>
      <c r="D6" s="47"/>
      <c r="E6" s="47"/>
      <c r="F6" s="47"/>
      <c r="G6" s="47"/>
      <c r="H6" s="47"/>
      <c r="I6" s="47"/>
      <c r="J6" s="48"/>
      <c r="K6" s="48"/>
    </row>
    <row r="7" spans="2:11" x14ac:dyDescent="0.25">
      <c r="B7" s="49" t="s">
        <v>7</v>
      </c>
      <c r="C7" s="50">
        <v>7661</v>
      </c>
      <c r="D7" s="50">
        <v>6232</v>
      </c>
      <c r="E7" s="50">
        <v>5758</v>
      </c>
      <c r="F7" s="50">
        <v>5680</v>
      </c>
      <c r="G7" s="50">
        <v>6138</v>
      </c>
      <c r="H7" s="50">
        <v>6376</v>
      </c>
      <c r="I7" s="50">
        <v>6472</v>
      </c>
    </row>
    <row r="8" spans="2:11" ht="15.75" thickBot="1" x14ac:dyDescent="0.3">
      <c r="B8" s="49" t="s">
        <v>8</v>
      </c>
      <c r="C8" s="50">
        <v>687</v>
      </c>
      <c r="D8" s="50">
        <v>526</v>
      </c>
      <c r="E8" s="50">
        <v>543</v>
      </c>
      <c r="F8" s="50">
        <v>555</v>
      </c>
      <c r="G8" s="50">
        <v>636</v>
      </c>
      <c r="H8" s="50">
        <v>608</v>
      </c>
      <c r="I8" s="50">
        <v>623</v>
      </c>
    </row>
    <row r="9" spans="2:11" x14ac:dyDescent="0.25">
      <c r="B9" s="45" t="s">
        <v>13</v>
      </c>
      <c r="C9" s="51" t="str">
        <f t="shared" ref="C9:H9" si="2">+IF(SUM(C10:C11)=C$5,"","no coincideix amb població penitenciaria")</f>
        <v/>
      </c>
      <c r="D9" s="51" t="str">
        <f t="shared" si="2"/>
        <v/>
      </c>
      <c r="E9" s="51" t="str">
        <f t="shared" si="2"/>
        <v/>
      </c>
      <c r="F9" s="51" t="str">
        <f t="shared" si="2"/>
        <v/>
      </c>
      <c r="G9" s="51" t="str">
        <f t="shared" si="2"/>
        <v/>
      </c>
      <c r="H9" s="51" t="str">
        <f t="shared" si="2"/>
        <v/>
      </c>
      <c r="I9" s="51" t="str">
        <f t="shared" ref="I9" si="3">+IF(SUM(I10:I11)=I$5,"","no coincideix amb població penitenciaria")</f>
        <v/>
      </c>
    </row>
    <row r="10" spans="2:11" x14ac:dyDescent="0.25">
      <c r="B10" s="49" t="s">
        <v>17</v>
      </c>
      <c r="C10" s="50">
        <v>182</v>
      </c>
      <c r="D10" s="50">
        <v>141</v>
      </c>
      <c r="E10" s="50">
        <v>103</v>
      </c>
      <c r="F10" s="50">
        <v>114</v>
      </c>
      <c r="G10" s="50">
        <v>102</v>
      </c>
      <c r="H10" s="50">
        <v>98</v>
      </c>
      <c r="I10" s="50">
        <v>104</v>
      </c>
    </row>
    <row r="11" spans="2:11" ht="15.75" thickBot="1" x14ac:dyDescent="0.3">
      <c r="B11" s="52" t="s">
        <v>18</v>
      </c>
      <c r="C11" s="53">
        <v>8166</v>
      </c>
      <c r="D11" s="53">
        <v>6617</v>
      </c>
      <c r="E11" s="53">
        <v>6198</v>
      </c>
      <c r="F11" s="53">
        <v>6121</v>
      </c>
      <c r="G11" s="53">
        <v>6672</v>
      </c>
      <c r="H11" s="53">
        <v>6886</v>
      </c>
      <c r="I11" s="53">
        <v>6991</v>
      </c>
    </row>
    <row r="12" spans="2:11" ht="15.75" thickBot="1" x14ac:dyDescent="0.3">
      <c r="B12" s="52" t="s">
        <v>12</v>
      </c>
      <c r="C12" s="53">
        <v>36</v>
      </c>
      <c r="D12" s="53">
        <v>37</v>
      </c>
      <c r="E12" s="53">
        <v>37</v>
      </c>
      <c r="F12" s="53">
        <v>38</v>
      </c>
      <c r="G12" s="53">
        <v>38</v>
      </c>
      <c r="H12" s="53">
        <v>39.29</v>
      </c>
      <c r="I12" s="53">
        <v>39</v>
      </c>
    </row>
    <row r="13" spans="2:11" x14ac:dyDescent="0.25">
      <c r="B13" s="45" t="s">
        <v>9</v>
      </c>
      <c r="C13" s="51" t="str">
        <f t="shared" ref="C13:G13" si="4">+IF(SUM(C14:C15)=C$5,"","no coincideix amb població penitenciaria")</f>
        <v/>
      </c>
      <c r="D13" s="51" t="str">
        <f t="shared" si="4"/>
        <v/>
      </c>
      <c r="E13" s="51" t="str">
        <f t="shared" si="4"/>
        <v/>
      </c>
      <c r="F13" s="51" t="str">
        <f t="shared" si="4"/>
        <v/>
      </c>
      <c r="G13" s="51" t="str">
        <f t="shared" si="4"/>
        <v/>
      </c>
      <c r="H13" s="51" t="str">
        <f t="shared" ref="H13:I13" si="5">+IF(SUM(H14:H15)=H$5,"","no coincideix amb població penitenciaria")</f>
        <v/>
      </c>
      <c r="I13" s="51" t="str">
        <f t="shared" si="5"/>
        <v/>
      </c>
    </row>
    <row r="14" spans="2:11" x14ac:dyDescent="0.25">
      <c r="B14" s="49" t="s">
        <v>10</v>
      </c>
      <c r="C14" s="50">
        <v>6251</v>
      </c>
      <c r="D14" s="50">
        <v>4917</v>
      </c>
      <c r="E14" s="50">
        <v>4793</v>
      </c>
      <c r="F14" s="50">
        <v>4774</v>
      </c>
      <c r="G14" s="50">
        <v>5232</v>
      </c>
      <c r="H14" s="50">
        <v>5399</v>
      </c>
      <c r="I14" s="50">
        <v>5455</v>
      </c>
    </row>
    <row r="15" spans="2:11" ht="15.75" thickBot="1" x14ac:dyDescent="0.3">
      <c r="B15" s="49" t="s">
        <v>11</v>
      </c>
      <c r="C15" s="50">
        <v>2097</v>
      </c>
      <c r="D15" s="50">
        <v>1841</v>
      </c>
      <c r="E15" s="50">
        <v>1508</v>
      </c>
      <c r="F15" s="50">
        <v>1461</v>
      </c>
      <c r="G15" s="50">
        <v>1542</v>
      </c>
      <c r="H15" s="50">
        <v>1585</v>
      </c>
      <c r="I15" s="50">
        <v>1640</v>
      </c>
    </row>
    <row r="16" spans="2:11" x14ac:dyDescent="0.25">
      <c r="B16" s="54"/>
      <c r="C16" s="54"/>
      <c r="D16" s="54"/>
      <c r="E16" s="54"/>
      <c r="F16" s="54"/>
      <c r="G16" s="54"/>
      <c r="H16" s="54"/>
      <c r="I16" s="54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C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/>
  </sheetViews>
  <sheetFormatPr defaultColWidth="9.140625" defaultRowHeight="15" x14ac:dyDescent="0.25"/>
  <cols>
    <col min="1" max="1" width="9.140625" style="43"/>
    <col min="2" max="2" width="58.5703125" style="43" customWidth="1"/>
    <col min="3" max="9" width="11.7109375" style="43" customWidth="1"/>
    <col min="10" max="16384" width="9.140625" style="43"/>
  </cols>
  <sheetData>
    <row r="2" spans="2:12" ht="17.25" x14ac:dyDescent="0.3">
      <c r="B2" s="55" t="s">
        <v>16</v>
      </c>
    </row>
    <row r="4" spans="2:12" ht="15.75" thickBot="1" x14ac:dyDescent="0.3">
      <c r="B4" s="44"/>
      <c r="C4" s="44">
        <v>2010</v>
      </c>
      <c r="D4" s="44">
        <v>2011</v>
      </c>
      <c r="E4" s="44">
        <v>2012</v>
      </c>
      <c r="F4" s="44">
        <v>2013</v>
      </c>
      <c r="G4" s="44">
        <v>2014</v>
      </c>
      <c r="H4" s="44">
        <v>2015</v>
      </c>
      <c r="I4" s="44">
        <v>2016</v>
      </c>
    </row>
    <row r="5" spans="2:12" ht="15.75" thickBot="1" x14ac:dyDescent="0.3">
      <c r="B5" s="45" t="s">
        <v>15</v>
      </c>
      <c r="C5" s="46">
        <f t="shared" ref="C5:H5" si="0">+SUM(C7:C8)</f>
        <v>17895</v>
      </c>
      <c r="D5" s="46">
        <f t="shared" si="0"/>
        <v>18375</v>
      </c>
      <c r="E5" s="46">
        <f t="shared" si="0"/>
        <v>14852</v>
      </c>
      <c r="F5" s="46">
        <f t="shared" si="0"/>
        <v>13483</v>
      </c>
      <c r="G5" s="46">
        <f t="shared" si="0"/>
        <v>13700</v>
      </c>
      <c r="H5" s="46">
        <f t="shared" si="0"/>
        <v>13854</v>
      </c>
      <c r="I5" s="46">
        <f t="shared" ref="I5" si="1">+SUM(I7:I8)</f>
        <v>13762</v>
      </c>
    </row>
    <row r="6" spans="2:12" x14ac:dyDescent="0.25">
      <c r="B6" s="45" t="s">
        <v>6</v>
      </c>
      <c r="C6" s="47"/>
      <c r="D6" s="47"/>
      <c r="E6" s="47"/>
      <c r="F6" s="47"/>
      <c r="G6" s="47"/>
      <c r="H6" s="47"/>
      <c r="I6" s="47"/>
      <c r="J6" s="48"/>
      <c r="K6" s="48"/>
      <c r="L6" s="48"/>
    </row>
    <row r="7" spans="2:12" x14ac:dyDescent="0.25">
      <c r="B7" s="49" t="s">
        <v>7</v>
      </c>
      <c r="C7" s="50">
        <v>16407</v>
      </c>
      <c r="D7" s="50">
        <v>16867</v>
      </c>
      <c r="E7" s="50">
        <v>13560</v>
      </c>
      <c r="F7" s="50">
        <v>12247</v>
      </c>
      <c r="G7" s="50">
        <v>12386</v>
      </c>
      <c r="H7" s="50">
        <v>12554</v>
      </c>
      <c r="I7" s="50">
        <v>12493</v>
      </c>
    </row>
    <row r="8" spans="2:12" ht="15.75" thickBot="1" x14ac:dyDescent="0.3">
      <c r="B8" s="49" t="s">
        <v>8</v>
      </c>
      <c r="C8" s="50">
        <v>1488</v>
      </c>
      <c r="D8" s="50">
        <v>1508</v>
      </c>
      <c r="E8" s="50">
        <v>1292</v>
      </c>
      <c r="F8" s="50">
        <v>1236</v>
      </c>
      <c r="G8" s="50">
        <v>1314</v>
      </c>
      <c r="H8" s="50">
        <v>1300</v>
      </c>
      <c r="I8" s="50">
        <v>1269</v>
      </c>
    </row>
    <row r="9" spans="2:12" x14ac:dyDescent="0.25">
      <c r="B9" s="45" t="s">
        <v>9</v>
      </c>
      <c r="C9" s="51" t="str">
        <f t="shared" ref="C9:H9" si="2">+IF(SUM(C10:C11)=C$5,"","no coincideix amb població penitenciaria")</f>
        <v/>
      </c>
      <c r="D9" s="51" t="str">
        <f t="shared" si="2"/>
        <v/>
      </c>
      <c r="E9" s="51" t="str">
        <f t="shared" si="2"/>
        <v/>
      </c>
      <c r="F9" s="51" t="str">
        <f t="shared" si="2"/>
        <v/>
      </c>
      <c r="G9" s="51" t="str">
        <f t="shared" si="2"/>
        <v/>
      </c>
      <c r="H9" s="51" t="str">
        <f t="shared" si="2"/>
        <v/>
      </c>
      <c r="I9" s="51" t="str">
        <f t="shared" ref="I9" si="3">+IF(SUM(I10:I11)=I$5,"","no coincideix amb població penitenciaria")</f>
        <v/>
      </c>
    </row>
    <row r="10" spans="2:12" x14ac:dyDescent="0.25">
      <c r="B10" s="49" t="s">
        <v>10</v>
      </c>
      <c r="C10" s="50">
        <v>13003</v>
      </c>
      <c r="D10" s="50">
        <v>13368</v>
      </c>
      <c r="E10" s="50">
        <v>10819</v>
      </c>
      <c r="F10" s="50">
        <v>10081</v>
      </c>
      <c r="G10" s="50">
        <v>10376</v>
      </c>
      <c r="H10" s="50">
        <v>10498</v>
      </c>
      <c r="I10" s="50">
        <v>10372</v>
      </c>
    </row>
    <row r="11" spans="2:12" ht="15.75" thickBot="1" x14ac:dyDescent="0.3">
      <c r="B11" s="49" t="s">
        <v>11</v>
      </c>
      <c r="C11" s="50">
        <v>4892</v>
      </c>
      <c r="D11" s="50">
        <v>5007</v>
      </c>
      <c r="E11" s="50">
        <v>4033</v>
      </c>
      <c r="F11" s="50">
        <v>3402</v>
      </c>
      <c r="G11" s="50">
        <v>3324</v>
      </c>
      <c r="H11" s="50">
        <v>3356</v>
      </c>
      <c r="I11" s="50">
        <v>3390</v>
      </c>
    </row>
    <row r="12" spans="2:12" x14ac:dyDescent="0.25">
      <c r="B12" s="54"/>
      <c r="C12" s="54"/>
      <c r="D12" s="54"/>
      <c r="E12" s="54"/>
      <c r="F12" s="54"/>
      <c r="G12" s="54"/>
      <c r="H12" s="54"/>
      <c r="I12" s="54"/>
    </row>
    <row r="14" spans="2:12" x14ac:dyDescent="0.25">
      <c r="C14" s="56"/>
      <c r="D14" s="56"/>
      <c r="E14" s="56"/>
      <c r="F14" s="56"/>
      <c r="G14" s="56"/>
      <c r="H14" s="56"/>
      <c r="I14" s="5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1"/>
  <sheetViews>
    <sheetView zoomScaleNormal="100" workbookViewId="0"/>
  </sheetViews>
  <sheetFormatPr defaultColWidth="9.140625" defaultRowHeight="15" x14ac:dyDescent="0.25"/>
  <cols>
    <col min="1" max="1" width="9.140625" style="43"/>
    <col min="2" max="2" width="58.5703125" style="43" customWidth="1"/>
    <col min="3" max="9" width="11.7109375" style="43" customWidth="1"/>
    <col min="10" max="16384" width="9.140625" style="43"/>
  </cols>
  <sheetData>
    <row r="2" spans="2:9" ht="17.25" x14ac:dyDescent="0.3">
      <c r="B2" s="55" t="s">
        <v>55</v>
      </c>
    </row>
    <row r="5" spans="2:9" x14ac:dyDescent="0.25">
      <c r="B5" s="42" t="s">
        <v>47</v>
      </c>
      <c r="C5" s="56"/>
      <c r="D5" s="56"/>
      <c r="E5" s="56"/>
      <c r="F5" s="56"/>
      <c r="G5" s="56"/>
      <c r="H5" s="56"/>
      <c r="I5" s="56"/>
    </row>
    <row r="7" spans="2:9" ht="15.75" thickBot="1" x14ac:dyDescent="0.3">
      <c r="B7" s="44"/>
      <c r="C7" s="44">
        <v>2010</v>
      </c>
      <c r="D7" s="44">
        <v>2011</v>
      </c>
      <c r="E7" s="44">
        <v>2012</v>
      </c>
      <c r="F7" s="44">
        <v>2013</v>
      </c>
      <c r="G7" s="44">
        <v>2014</v>
      </c>
      <c r="H7" s="44">
        <v>2015</v>
      </c>
      <c r="I7" s="44">
        <v>2016</v>
      </c>
    </row>
    <row r="8" spans="2:9" ht="15.75" thickBot="1" x14ac:dyDescent="0.3">
      <c r="B8" s="45" t="s">
        <v>19</v>
      </c>
      <c r="C8" s="46">
        <f t="shared" ref="C8:H8" si="0">+SUM(C10,C11,C17)</f>
        <v>17319</v>
      </c>
      <c r="D8" s="46">
        <f t="shared" si="0"/>
        <v>11342</v>
      </c>
      <c r="E8" s="46">
        <f t="shared" si="0"/>
        <v>10705</v>
      </c>
      <c r="F8" s="46">
        <f t="shared" si="0"/>
        <v>11389</v>
      </c>
      <c r="G8" s="46">
        <f t="shared" si="0"/>
        <v>11296</v>
      </c>
      <c r="H8" s="46">
        <f t="shared" si="0"/>
        <v>10486</v>
      </c>
      <c r="I8" s="46">
        <f t="shared" ref="I8" si="1">+SUM(I10,I11,I17)</f>
        <v>10080</v>
      </c>
    </row>
    <row r="9" spans="2:9" x14ac:dyDescent="0.25">
      <c r="B9" s="45" t="s">
        <v>20</v>
      </c>
      <c r="C9" s="51" t="str">
        <f t="shared" ref="C9:H9" si="2">+IF(SUM(C10,C11,C17)=C$8,"","no coincideix amb població penitenciaria")</f>
        <v/>
      </c>
      <c r="D9" s="51" t="str">
        <f t="shared" si="2"/>
        <v/>
      </c>
      <c r="E9" s="51" t="str">
        <f t="shared" si="2"/>
        <v/>
      </c>
      <c r="F9" s="51" t="str">
        <f t="shared" si="2"/>
        <v/>
      </c>
      <c r="G9" s="51" t="str">
        <f t="shared" si="2"/>
        <v/>
      </c>
      <c r="H9" s="51" t="str">
        <f t="shared" si="2"/>
        <v/>
      </c>
      <c r="I9" s="51" t="str">
        <f t="shared" ref="I9" si="3">+IF(SUM(I10,I11,I17)=I$8,"","no coincideix amb població penitenciaria")</f>
        <v/>
      </c>
    </row>
    <row r="10" spans="2:9" x14ac:dyDescent="0.25">
      <c r="B10" s="57" t="s">
        <v>40</v>
      </c>
      <c r="C10" s="58">
        <v>14627</v>
      </c>
      <c r="D10" s="58">
        <v>9062</v>
      </c>
      <c r="E10" s="58">
        <v>8523</v>
      </c>
      <c r="F10" s="58">
        <v>9346</v>
      </c>
      <c r="G10" s="58">
        <v>9538</v>
      </c>
      <c r="H10" s="58">
        <v>8580</v>
      </c>
      <c r="I10" s="58">
        <f>7029+857</f>
        <v>7886</v>
      </c>
    </row>
    <row r="11" spans="2:9" x14ac:dyDescent="0.25">
      <c r="B11" s="57" t="s">
        <v>41</v>
      </c>
      <c r="C11" s="58">
        <f t="shared" ref="C11:H11" si="4">+SUM(C12:C16)</f>
        <v>2324</v>
      </c>
      <c r="D11" s="58">
        <f t="shared" si="4"/>
        <v>1982</v>
      </c>
      <c r="E11" s="58">
        <f t="shared" si="4"/>
        <v>1867</v>
      </c>
      <c r="F11" s="58">
        <f t="shared" si="4"/>
        <v>1770</v>
      </c>
      <c r="G11" s="58">
        <f t="shared" si="4"/>
        <v>1531</v>
      </c>
      <c r="H11" s="58">
        <f t="shared" si="4"/>
        <v>1637</v>
      </c>
      <c r="I11" s="58">
        <f t="shared" ref="I11" si="5">+SUM(I12:I16)</f>
        <v>1830</v>
      </c>
    </row>
    <row r="12" spans="2:9" x14ac:dyDescent="0.25">
      <c r="B12" s="59" t="s">
        <v>28</v>
      </c>
      <c r="C12" s="50">
        <v>57</v>
      </c>
      <c r="D12" s="50">
        <v>81</v>
      </c>
      <c r="E12" s="50">
        <v>69</v>
      </c>
      <c r="F12" s="50">
        <v>47</v>
      </c>
      <c r="G12" s="50">
        <v>62</v>
      </c>
      <c r="H12" s="50">
        <v>43</v>
      </c>
      <c r="I12" s="50">
        <v>36</v>
      </c>
    </row>
    <row r="13" spans="2:9" x14ac:dyDescent="0.25">
      <c r="B13" s="59" t="s">
        <v>29</v>
      </c>
      <c r="C13" s="50">
        <v>19</v>
      </c>
      <c r="D13" s="50">
        <v>24</v>
      </c>
      <c r="E13" s="50">
        <v>20</v>
      </c>
      <c r="F13" s="50">
        <v>19</v>
      </c>
      <c r="G13" s="50">
        <v>19</v>
      </c>
      <c r="H13" s="50">
        <v>25</v>
      </c>
      <c r="I13" s="50">
        <v>36</v>
      </c>
    </row>
    <row r="14" spans="2:9" x14ac:dyDescent="0.25">
      <c r="B14" s="59" t="s">
        <v>30</v>
      </c>
      <c r="C14" s="50">
        <v>1809</v>
      </c>
      <c r="D14" s="50">
        <v>1504</v>
      </c>
      <c r="E14" s="50">
        <v>1432</v>
      </c>
      <c r="F14" s="50">
        <v>1372</v>
      </c>
      <c r="G14" s="50">
        <v>1115</v>
      </c>
      <c r="H14" s="50">
        <v>1153</v>
      </c>
      <c r="I14" s="50">
        <v>1320</v>
      </c>
    </row>
    <row r="15" spans="2:9" x14ac:dyDescent="0.25">
      <c r="B15" s="59" t="s">
        <v>31</v>
      </c>
      <c r="C15" s="50">
        <v>427</v>
      </c>
      <c r="D15" s="50">
        <v>361</v>
      </c>
      <c r="E15" s="50">
        <v>339</v>
      </c>
      <c r="F15" s="50">
        <v>321</v>
      </c>
      <c r="G15" s="50">
        <v>323</v>
      </c>
      <c r="H15" s="50">
        <v>406</v>
      </c>
      <c r="I15" s="50">
        <v>419</v>
      </c>
    </row>
    <row r="16" spans="2:9" x14ac:dyDescent="0.25">
      <c r="B16" s="59" t="s">
        <v>32</v>
      </c>
      <c r="C16" s="50">
        <v>12</v>
      </c>
      <c r="D16" s="50">
        <v>12</v>
      </c>
      <c r="E16" s="50">
        <v>7</v>
      </c>
      <c r="F16" s="50">
        <v>11</v>
      </c>
      <c r="G16" s="50">
        <v>12</v>
      </c>
      <c r="H16" s="50">
        <v>10</v>
      </c>
      <c r="I16" s="50">
        <v>19</v>
      </c>
    </row>
    <row r="17" spans="2:9" x14ac:dyDescent="0.25">
      <c r="B17" s="57" t="s">
        <v>42</v>
      </c>
      <c r="C17" s="58">
        <f t="shared" ref="C17:I17" si="6">+SUM(C18:C26)</f>
        <v>368</v>
      </c>
      <c r="D17" s="58">
        <f t="shared" si="6"/>
        <v>298</v>
      </c>
      <c r="E17" s="58">
        <f t="shared" si="6"/>
        <v>315</v>
      </c>
      <c r="F17" s="58">
        <f t="shared" si="6"/>
        <v>273</v>
      </c>
      <c r="G17" s="58">
        <f t="shared" si="6"/>
        <v>227</v>
      </c>
      <c r="H17" s="58">
        <f t="shared" si="6"/>
        <v>269</v>
      </c>
      <c r="I17" s="58">
        <f t="shared" si="6"/>
        <v>364</v>
      </c>
    </row>
    <row r="18" spans="2:9" x14ac:dyDescent="0.25">
      <c r="B18" s="59" t="s">
        <v>33</v>
      </c>
      <c r="C18" s="50">
        <v>11</v>
      </c>
      <c r="D18" s="50">
        <v>4</v>
      </c>
      <c r="E18" s="50">
        <v>7</v>
      </c>
      <c r="F18" s="50">
        <v>6</v>
      </c>
      <c r="G18" s="50">
        <v>2</v>
      </c>
      <c r="H18" s="50">
        <v>9</v>
      </c>
      <c r="I18" s="50">
        <v>28</v>
      </c>
    </row>
    <row r="19" spans="2:9" x14ac:dyDescent="0.25">
      <c r="B19" s="59" t="s">
        <v>34</v>
      </c>
      <c r="C19" s="50">
        <v>1</v>
      </c>
      <c r="D19" s="50">
        <v>2</v>
      </c>
      <c r="E19" s="50">
        <v>2</v>
      </c>
      <c r="F19" s="50">
        <v>2</v>
      </c>
      <c r="G19" s="50">
        <v>5</v>
      </c>
      <c r="H19" s="50">
        <v>5</v>
      </c>
      <c r="I19" s="50">
        <v>2</v>
      </c>
    </row>
    <row r="20" spans="2:9" x14ac:dyDescent="0.25">
      <c r="B20" s="59" t="s">
        <v>35</v>
      </c>
      <c r="C20" s="50">
        <v>0</v>
      </c>
      <c r="D20" s="50">
        <v>0</v>
      </c>
      <c r="E20" s="50">
        <v>1</v>
      </c>
      <c r="F20" s="50">
        <v>0</v>
      </c>
      <c r="G20" s="50">
        <v>0</v>
      </c>
      <c r="H20" s="50">
        <v>0</v>
      </c>
      <c r="I20" s="50">
        <v>0</v>
      </c>
    </row>
    <row r="21" spans="2:9" x14ac:dyDescent="0.25">
      <c r="B21" s="59" t="s">
        <v>31</v>
      </c>
      <c r="C21" s="50">
        <v>71</v>
      </c>
      <c r="D21" s="50">
        <v>50</v>
      </c>
      <c r="E21" s="50">
        <v>61</v>
      </c>
      <c r="F21" s="50">
        <v>47</v>
      </c>
      <c r="G21" s="50">
        <v>29</v>
      </c>
      <c r="H21" s="50">
        <v>35</v>
      </c>
      <c r="I21" s="50">
        <v>25</v>
      </c>
    </row>
    <row r="22" spans="2:9" x14ac:dyDescent="0.25">
      <c r="B22" s="59" t="s">
        <v>36</v>
      </c>
      <c r="C22" s="50">
        <v>146</v>
      </c>
      <c r="D22" s="50">
        <v>101</v>
      </c>
      <c r="E22" s="50">
        <v>117</v>
      </c>
      <c r="F22" s="50">
        <v>88</v>
      </c>
      <c r="G22" s="50">
        <v>75</v>
      </c>
      <c r="H22" s="50">
        <v>97</v>
      </c>
      <c r="I22" s="50">
        <v>109</v>
      </c>
    </row>
    <row r="23" spans="2:9" x14ac:dyDescent="0.25">
      <c r="B23" s="59" t="s">
        <v>37</v>
      </c>
      <c r="C23" s="50">
        <v>51</v>
      </c>
      <c r="D23" s="50">
        <v>42</v>
      </c>
      <c r="E23" s="50">
        <v>48</v>
      </c>
      <c r="F23" s="50">
        <v>40</v>
      </c>
      <c r="G23" s="50">
        <v>33</v>
      </c>
      <c r="H23" s="50">
        <v>27</v>
      </c>
      <c r="I23" s="50">
        <v>30</v>
      </c>
    </row>
    <row r="24" spans="2:9" x14ac:dyDescent="0.25">
      <c r="B24" s="59" t="s">
        <v>38</v>
      </c>
      <c r="C24" s="50">
        <v>85</v>
      </c>
      <c r="D24" s="50">
        <v>97</v>
      </c>
      <c r="E24" s="50">
        <v>78</v>
      </c>
      <c r="F24" s="50">
        <v>87</v>
      </c>
      <c r="G24" s="50">
        <v>79</v>
      </c>
      <c r="H24" s="50">
        <v>95</v>
      </c>
      <c r="I24" s="50">
        <v>94</v>
      </c>
    </row>
    <row r="25" spans="2:9" x14ac:dyDescent="0.25">
      <c r="B25" s="59" t="s">
        <v>39</v>
      </c>
      <c r="C25" s="50">
        <v>3</v>
      </c>
      <c r="D25" s="50">
        <v>2</v>
      </c>
      <c r="E25" s="50">
        <v>1</v>
      </c>
      <c r="F25" s="50">
        <v>3</v>
      </c>
      <c r="G25" s="50">
        <v>4</v>
      </c>
      <c r="H25" s="50">
        <v>1</v>
      </c>
      <c r="I25" s="50">
        <v>0</v>
      </c>
    </row>
    <row r="26" spans="2:9" ht="15.75" thickBot="1" x14ac:dyDescent="0.3">
      <c r="B26" s="60" t="s">
        <v>53</v>
      </c>
      <c r="C26" s="63" t="s">
        <v>54</v>
      </c>
      <c r="D26" s="63" t="s">
        <v>54</v>
      </c>
      <c r="E26" s="63" t="s">
        <v>54</v>
      </c>
      <c r="F26" s="63" t="s">
        <v>54</v>
      </c>
      <c r="G26" s="63" t="s">
        <v>54</v>
      </c>
      <c r="H26" s="63" t="s">
        <v>54</v>
      </c>
      <c r="I26" s="53">
        <f>49+16+9+2</f>
        <v>76</v>
      </c>
    </row>
    <row r="27" spans="2:9" x14ac:dyDescent="0.25">
      <c r="B27" s="45" t="s">
        <v>21</v>
      </c>
      <c r="C27" s="51" t="str">
        <f t="shared" ref="C27:G27" si="7">+IF(SUM(C28:C33)=C$8,"","no coincideix amb població penitenciaria")</f>
        <v/>
      </c>
      <c r="D27" s="51" t="str">
        <f t="shared" si="7"/>
        <v/>
      </c>
      <c r="E27" s="51" t="str">
        <f t="shared" si="7"/>
        <v/>
      </c>
      <c r="F27" s="51" t="str">
        <f t="shared" si="7"/>
        <v/>
      </c>
      <c r="G27" s="51" t="str">
        <f t="shared" si="7"/>
        <v/>
      </c>
      <c r="H27" s="51"/>
      <c r="I27" s="51"/>
    </row>
    <row r="28" spans="2:9" x14ac:dyDescent="0.25">
      <c r="B28" s="49" t="s">
        <v>22</v>
      </c>
      <c r="C28" s="50">
        <v>11741</v>
      </c>
      <c r="D28" s="50">
        <v>5528</v>
      </c>
      <c r="E28" s="50">
        <v>4651</v>
      </c>
      <c r="F28" s="50">
        <v>5003</v>
      </c>
      <c r="G28" s="50">
        <v>3791</v>
      </c>
      <c r="H28" s="50">
        <v>4599</v>
      </c>
      <c r="I28" s="50">
        <v>4179</v>
      </c>
    </row>
    <row r="29" spans="2:9" x14ac:dyDescent="0.25">
      <c r="B29" s="49" t="s">
        <v>23</v>
      </c>
      <c r="C29" s="50">
        <v>2220</v>
      </c>
      <c r="D29" s="50">
        <v>2315</v>
      </c>
      <c r="E29" s="50">
        <v>2282</v>
      </c>
      <c r="F29" s="50">
        <v>2370</v>
      </c>
      <c r="G29" s="50">
        <v>2745</v>
      </c>
      <c r="H29" s="50">
        <v>2478</v>
      </c>
      <c r="I29" s="50">
        <v>2403</v>
      </c>
    </row>
    <row r="30" spans="2:9" x14ac:dyDescent="0.25">
      <c r="B30" s="49" t="s">
        <v>24</v>
      </c>
      <c r="C30" s="50">
        <v>997</v>
      </c>
      <c r="D30" s="50">
        <v>1050</v>
      </c>
      <c r="E30" s="50">
        <v>985</v>
      </c>
      <c r="F30" s="50">
        <v>922</v>
      </c>
      <c r="G30" s="50">
        <v>1013</v>
      </c>
      <c r="H30" s="50">
        <v>1081</v>
      </c>
      <c r="I30" s="50">
        <v>1144</v>
      </c>
    </row>
    <row r="31" spans="2:9" x14ac:dyDescent="0.25">
      <c r="B31" s="49" t="s">
        <v>25</v>
      </c>
      <c r="C31" s="50">
        <v>702</v>
      </c>
      <c r="D31" s="50">
        <v>897</v>
      </c>
      <c r="E31" s="50">
        <v>1155</v>
      </c>
      <c r="F31" s="50">
        <v>1317</v>
      </c>
      <c r="G31" s="50">
        <v>1650</v>
      </c>
      <c r="H31" s="50">
        <v>1516</v>
      </c>
      <c r="I31" s="50">
        <v>1232</v>
      </c>
    </row>
    <row r="32" spans="2:9" x14ac:dyDescent="0.25">
      <c r="B32" s="49" t="s">
        <v>26</v>
      </c>
      <c r="C32" s="50">
        <v>470</v>
      </c>
      <c r="D32" s="50">
        <v>490</v>
      </c>
      <c r="E32" s="50">
        <v>526</v>
      </c>
      <c r="F32" s="50">
        <v>573</v>
      </c>
      <c r="G32" s="50">
        <v>663</v>
      </c>
      <c r="H32" s="50">
        <v>528</v>
      </c>
      <c r="I32" s="50">
        <v>410</v>
      </c>
    </row>
    <row r="33" spans="2:9" ht="15.75" thickBot="1" x14ac:dyDescent="0.3">
      <c r="B33" s="49" t="s">
        <v>27</v>
      </c>
      <c r="C33" s="61">
        <v>1189</v>
      </c>
      <c r="D33" s="61">
        <v>1062</v>
      </c>
      <c r="E33" s="61">
        <v>1106</v>
      </c>
      <c r="F33" s="61">
        <v>1204</v>
      </c>
      <c r="G33" s="61">
        <v>1434</v>
      </c>
      <c r="H33" s="61">
        <v>1277</v>
      </c>
      <c r="I33" s="61">
        <f>I8-SUM(I28:I32)</f>
        <v>712</v>
      </c>
    </row>
    <row r="34" spans="2:9" x14ac:dyDescent="0.25">
      <c r="B34" s="54"/>
      <c r="C34" s="62"/>
      <c r="D34" s="62"/>
      <c r="E34" s="62"/>
      <c r="F34" s="62"/>
      <c r="G34" s="62"/>
      <c r="H34" s="62"/>
      <c r="I34" s="62"/>
    </row>
    <row r="36" spans="2:9" x14ac:dyDescent="0.25">
      <c r="B36" s="42" t="s">
        <v>48</v>
      </c>
    </row>
    <row r="38" spans="2:9" ht="15.75" thickBot="1" x14ac:dyDescent="0.3">
      <c r="B38" s="44"/>
      <c r="C38" s="44">
        <f t="shared" ref="C38:G38" si="8">+C7</f>
        <v>2010</v>
      </c>
      <c r="D38" s="44">
        <f t="shared" si="8"/>
        <v>2011</v>
      </c>
      <c r="E38" s="44">
        <f t="shared" si="8"/>
        <v>2012</v>
      </c>
      <c r="F38" s="44">
        <f t="shared" si="8"/>
        <v>2013</v>
      </c>
      <c r="G38" s="44">
        <f t="shared" si="8"/>
        <v>2014</v>
      </c>
      <c r="H38" s="44">
        <f>+H7</f>
        <v>2015</v>
      </c>
      <c r="I38" s="44">
        <f>+I7</f>
        <v>2016</v>
      </c>
    </row>
    <row r="39" spans="2:9" ht="15.75" thickBot="1" x14ac:dyDescent="0.3">
      <c r="B39" s="45" t="s">
        <v>43</v>
      </c>
      <c r="C39" s="46">
        <v>19890</v>
      </c>
      <c r="D39" s="46">
        <v>20563</v>
      </c>
      <c r="E39" s="46">
        <v>16885</v>
      </c>
      <c r="F39" s="46">
        <v>15608</v>
      </c>
      <c r="G39" s="46">
        <v>15874</v>
      </c>
      <c r="H39" s="46">
        <v>16221</v>
      </c>
      <c r="I39" s="46">
        <v>16243</v>
      </c>
    </row>
    <row r="40" spans="2:9" x14ac:dyDescent="0.25">
      <c r="B40" s="45" t="s">
        <v>20</v>
      </c>
      <c r="C40" s="51" t="str">
        <f t="shared" ref="C40:H40" si="9">+IF(SUM(C41,C42,C49)=C$39,"","no coincideix amb població penitenciaria")</f>
        <v/>
      </c>
      <c r="D40" s="51" t="str">
        <f t="shared" si="9"/>
        <v/>
      </c>
      <c r="E40" s="51" t="str">
        <f t="shared" si="9"/>
        <v/>
      </c>
      <c r="F40" s="51" t="str">
        <f t="shared" si="9"/>
        <v/>
      </c>
      <c r="G40" s="51" t="str">
        <f t="shared" si="9"/>
        <v/>
      </c>
      <c r="H40" s="51" t="str">
        <f t="shared" si="9"/>
        <v/>
      </c>
      <c r="I40" s="51" t="str">
        <f t="shared" ref="I40" si="10">+IF(SUM(I41,I42,I49)=I$39,"","no coincideix amb població penitenciaria")</f>
        <v/>
      </c>
    </row>
    <row r="41" spans="2:9" x14ac:dyDescent="0.25">
      <c r="B41" s="57" t="s">
        <v>40</v>
      </c>
      <c r="C41" s="58">
        <v>14662</v>
      </c>
      <c r="D41" s="58">
        <v>15653</v>
      </c>
      <c r="E41" s="58">
        <v>12273</v>
      </c>
      <c r="F41" s="58">
        <v>11156</v>
      </c>
      <c r="G41" s="58">
        <v>11697</v>
      </c>
      <c r="H41" s="58">
        <v>12109</v>
      </c>
      <c r="I41" s="58">
        <v>11571</v>
      </c>
    </row>
    <row r="42" spans="2:9" x14ac:dyDescent="0.25">
      <c r="B42" s="57" t="s">
        <v>41</v>
      </c>
      <c r="C42" s="58">
        <f t="shared" ref="C42:I42" si="11">+SUM(C43:C48)</f>
        <v>4400</v>
      </c>
      <c r="D42" s="58">
        <f t="shared" si="11"/>
        <v>4116</v>
      </c>
      <c r="E42" s="58">
        <f t="shared" si="11"/>
        <v>3891</v>
      </c>
      <c r="F42" s="58">
        <f t="shared" si="11"/>
        <v>3727</v>
      </c>
      <c r="G42" s="58">
        <f t="shared" si="11"/>
        <v>3566</v>
      </c>
      <c r="H42" s="58">
        <f t="shared" si="11"/>
        <v>3482</v>
      </c>
      <c r="I42" s="58">
        <f t="shared" si="11"/>
        <v>4017</v>
      </c>
    </row>
    <row r="43" spans="2:9" x14ac:dyDescent="0.25">
      <c r="B43" s="59" t="s">
        <v>28</v>
      </c>
      <c r="C43" s="50">
        <v>293</v>
      </c>
      <c r="D43" s="50">
        <v>246</v>
      </c>
      <c r="E43" s="50">
        <v>241</v>
      </c>
      <c r="F43" s="50">
        <v>222</v>
      </c>
      <c r="G43" s="50">
        <v>211</v>
      </c>
      <c r="H43" s="50">
        <v>162</v>
      </c>
      <c r="I43" s="50">
        <v>133</v>
      </c>
    </row>
    <row r="44" spans="2:9" x14ac:dyDescent="0.25">
      <c r="B44" s="59" t="s">
        <v>29</v>
      </c>
      <c r="C44" s="50">
        <v>71</v>
      </c>
      <c r="D44" s="50">
        <v>66</v>
      </c>
      <c r="E44" s="50">
        <v>56</v>
      </c>
      <c r="F44" s="50">
        <v>46</v>
      </c>
      <c r="G44" s="50">
        <v>52</v>
      </c>
      <c r="H44" s="50">
        <v>62</v>
      </c>
      <c r="I44" s="50">
        <v>63</v>
      </c>
    </row>
    <row r="45" spans="2:9" x14ac:dyDescent="0.25">
      <c r="B45" s="59" t="s">
        <v>30</v>
      </c>
      <c r="C45" s="50">
        <v>2913</v>
      </c>
      <c r="D45" s="50">
        <v>2642</v>
      </c>
      <c r="E45" s="50">
        <v>2527</v>
      </c>
      <c r="F45" s="50">
        <v>2412</v>
      </c>
      <c r="G45" s="50">
        <v>2292</v>
      </c>
      <c r="H45" s="50">
        <v>2210</v>
      </c>
      <c r="I45" s="50">
        <v>2141</v>
      </c>
    </row>
    <row r="46" spans="2:9" x14ac:dyDescent="0.25">
      <c r="B46" s="59" t="s">
        <v>31</v>
      </c>
      <c r="C46" s="50">
        <v>1095</v>
      </c>
      <c r="D46" s="50">
        <v>1134</v>
      </c>
      <c r="E46" s="50">
        <v>1050</v>
      </c>
      <c r="F46" s="50">
        <v>1026</v>
      </c>
      <c r="G46" s="50">
        <v>991</v>
      </c>
      <c r="H46" s="50">
        <v>1026</v>
      </c>
      <c r="I46" s="50">
        <v>1068</v>
      </c>
    </row>
    <row r="47" spans="2:9" x14ac:dyDescent="0.25">
      <c r="B47" s="59" t="s">
        <v>32</v>
      </c>
      <c r="C47" s="50">
        <v>28</v>
      </c>
      <c r="D47" s="50">
        <v>28</v>
      </c>
      <c r="E47" s="50">
        <v>17</v>
      </c>
      <c r="F47" s="50">
        <v>21</v>
      </c>
      <c r="G47" s="50">
        <v>20</v>
      </c>
      <c r="H47" s="50">
        <v>22</v>
      </c>
      <c r="I47" s="50">
        <v>27</v>
      </c>
    </row>
    <row r="48" spans="2:9" x14ac:dyDescent="0.25">
      <c r="B48" s="59" t="s">
        <v>53</v>
      </c>
      <c r="C48" s="64" t="s">
        <v>54</v>
      </c>
      <c r="D48" s="64" t="s">
        <v>54</v>
      </c>
      <c r="E48" s="64" t="s">
        <v>54</v>
      </c>
      <c r="F48" s="64" t="s">
        <v>54</v>
      </c>
      <c r="G48" s="64" t="s">
        <v>54</v>
      </c>
      <c r="H48" s="64" t="s">
        <v>54</v>
      </c>
      <c r="I48" s="50">
        <v>585</v>
      </c>
    </row>
    <row r="49" spans="2:9" x14ac:dyDescent="0.25">
      <c r="B49" s="57" t="s">
        <v>42</v>
      </c>
      <c r="C49" s="58">
        <f t="shared" ref="C49:I49" si="12">+SUM(C50:C58)</f>
        <v>828</v>
      </c>
      <c r="D49" s="58">
        <f t="shared" si="12"/>
        <v>794</v>
      </c>
      <c r="E49" s="58">
        <f t="shared" si="12"/>
        <v>721</v>
      </c>
      <c r="F49" s="58">
        <f t="shared" si="12"/>
        <v>725</v>
      </c>
      <c r="G49" s="58">
        <f t="shared" si="12"/>
        <v>611</v>
      </c>
      <c r="H49" s="58">
        <f t="shared" si="12"/>
        <v>630</v>
      </c>
      <c r="I49" s="58">
        <f t="shared" si="12"/>
        <v>655</v>
      </c>
    </row>
    <row r="50" spans="2:9" x14ac:dyDescent="0.25">
      <c r="B50" s="59" t="s">
        <v>33</v>
      </c>
      <c r="C50" s="50">
        <v>19</v>
      </c>
      <c r="D50" s="50">
        <v>19</v>
      </c>
      <c r="E50" s="50">
        <v>13</v>
      </c>
      <c r="F50" s="50">
        <v>14</v>
      </c>
      <c r="G50" s="50">
        <v>5</v>
      </c>
      <c r="H50" s="50">
        <v>11</v>
      </c>
      <c r="I50" s="50">
        <v>25</v>
      </c>
    </row>
    <row r="51" spans="2:9" x14ac:dyDescent="0.25">
      <c r="B51" s="59" t="s">
        <v>34</v>
      </c>
      <c r="C51" s="50">
        <v>2</v>
      </c>
      <c r="D51" s="50">
        <v>4</v>
      </c>
      <c r="E51" s="50">
        <v>4</v>
      </c>
      <c r="F51" s="50">
        <v>5</v>
      </c>
      <c r="G51" s="50">
        <v>7</v>
      </c>
      <c r="H51" s="50">
        <v>9</v>
      </c>
      <c r="I51" s="50">
        <v>8</v>
      </c>
    </row>
    <row r="52" spans="2:9" x14ac:dyDescent="0.25">
      <c r="B52" s="59" t="s">
        <v>35</v>
      </c>
      <c r="C52" s="50">
        <v>0</v>
      </c>
      <c r="D52" s="50">
        <v>0</v>
      </c>
      <c r="E52" s="50">
        <v>1</v>
      </c>
      <c r="F52" s="50">
        <v>1</v>
      </c>
      <c r="G52" s="50">
        <v>1</v>
      </c>
      <c r="H52" s="50">
        <v>1</v>
      </c>
      <c r="I52" s="50">
        <v>0</v>
      </c>
    </row>
    <row r="53" spans="2:9" x14ac:dyDescent="0.25">
      <c r="B53" s="59" t="s">
        <v>31</v>
      </c>
      <c r="C53" s="50">
        <v>115</v>
      </c>
      <c r="D53" s="50">
        <v>119</v>
      </c>
      <c r="E53" s="50">
        <v>113</v>
      </c>
      <c r="F53" s="50">
        <v>119</v>
      </c>
      <c r="G53" s="50">
        <v>73</v>
      </c>
      <c r="H53" s="50">
        <v>80</v>
      </c>
      <c r="I53" s="50">
        <v>68</v>
      </c>
    </row>
    <row r="54" spans="2:9" x14ac:dyDescent="0.25">
      <c r="B54" s="59" t="s">
        <v>36</v>
      </c>
      <c r="C54" s="50">
        <v>310</v>
      </c>
      <c r="D54" s="50">
        <v>306</v>
      </c>
      <c r="E54" s="50">
        <v>275</v>
      </c>
      <c r="F54" s="50">
        <v>259</v>
      </c>
      <c r="G54" s="50">
        <v>217</v>
      </c>
      <c r="H54" s="50">
        <v>234</v>
      </c>
      <c r="I54" s="50">
        <v>230</v>
      </c>
    </row>
    <row r="55" spans="2:9" x14ac:dyDescent="0.25">
      <c r="B55" s="59" t="s">
        <v>37</v>
      </c>
      <c r="C55" s="50">
        <v>109</v>
      </c>
      <c r="D55" s="50">
        <v>94</v>
      </c>
      <c r="E55" s="50">
        <v>79</v>
      </c>
      <c r="F55" s="50">
        <v>89</v>
      </c>
      <c r="G55" s="50">
        <v>89</v>
      </c>
      <c r="H55" s="50">
        <v>60</v>
      </c>
      <c r="I55" s="50">
        <v>51</v>
      </c>
    </row>
    <row r="56" spans="2:9" x14ac:dyDescent="0.25">
      <c r="B56" s="59" t="s">
        <v>38</v>
      </c>
      <c r="C56" s="50">
        <v>266</v>
      </c>
      <c r="D56" s="50">
        <v>247</v>
      </c>
      <c r="E56" s="50">
        <v>232</v>
      </c>
      <c r="F56" s="50">
        <v>232</v>
      </c>
      <c r="G56" s="50">
        <v>216</v>
      </c>
      <c r="H56" s="50">
        <v>231</v>
      </c>
      <c r="I56" s="50">
        <v>229</v>
      </c>
    </row>
    <row r="57" spans="2:9" x14ac:dyDescent="0.25">
      <c r="B57" s="59" t="s">
        <v>39</v>
      </c>
      <c r="C57" s="50">
        <v>7</v>
      </c>
      <c r="D57" s="50">
        <v>5</v>
      </c>
      <c r="E57" s="50">
        <v>4</v>
      </c>
      <c r="F57" s="50">
        <v>6</v>
      </c>
      <c r="G57" s="50">
        <v>3</v>
      </c>
      <c r="H57" s="50">
        <v>4</v>
      </c>
      <c r="I57" s="50">
        <v>5</v>
      </c>
    </row>
    <row r="58" spans="2:9" ht="15.75" thickBot="1" x14ac:dyDescent="0.3">
      <c r="B58" s="60" t="s">
        <v>53</v>
      </c>
      <c r="C58" s="63" t="s">
        <v>54</v>
      </c>
      <c r="D58" s="63" t="s">
        <v>54</v>
      </c>
      <c r="E58" s="63" t="s">
        <v>54</v>
      </c>
      <c r="F58" s="63" t="s">
        <v>54</v>
      </c>
      <c r="G58" s="63" t="s">
        <v>54</v>
      </c>
      <c r="H58" s="63" t="s">
        <v>54</v>
      </c>
      <c r="I58" s="53">
        <v>39</v>
      </c>
    </row>
    <row r="59" spans="2:9" x14ac:dyDescent="0.25">
      <c r="B59" s="54"/>
      <c r="C59" s="62"/>
      <c r="D59" s="62"/>
      <c r="E59" s="62"/>
      <c r="F59" s="62"/>
      <c r="G59" s="62"/>
      <c r="H59" s="62"/>
      <c r="I59" s="62"/>
    </row>
    <row r="61" spans="2:9" x14ac:dyDescent="0.25">
      <c r="B61" s="43" t="s">
        <v>56</v>
      </c>
    </row>
  </sheetData>
  <phoneticPr fontId="0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7</vt:i4>
      </vt:variant>
    </vt:vector>
  </HeadingPairs>
  <TitlesOfParts>
    <vt:vector size="12" baseType="lpstr">
      <vt:lpstr>1. Índex</vt:lpstr>
      <vt:lpstr>2. Ind. principals</vt:lpstr>
      <vt:lpstr>3. Població últim dia</vt:lpstr>
      <vt:lpstr>4. Població llarg any</vt:lpstr>
      <vt:lpstr>5. MPA</vt:lpstr>
      <vt:lpstr>'1. Índex'!_1Àrea_d_impressió</vt:lpstr>
      <vt:lpstr>'1. Índex'!Àrea_d'impressió</vt:lpstr>
      <vt:lpstr>'2. Ind. principals'!Àrea_d'impressió</vt:lpstr>
      <vt:lpstr>'3. Població últim dia'!Àrea_d'impressió</vt:lpstr>
      <vt:lpstr>'4. Població llarg any'!Àrea_d'impressió</vt:lpstr>
      <vt:lpstr>'5. MPA'!Àrea_d'impressió</vt:lpstr>
      <vt:lpstr>'1. Índex'!Títols_per_imprimir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2016. Mesures penals alternatives</dc:title>
  <dc:subject>Estadístiques 2016. Mesures penals alternatives</dc:subject>
  <dc:creator>Generalitat de Catalunya. Departament de Justícia</dc:creator>
  <cp:keywords>estadístiques, estadística, mesures, penals, alternatives, 2016</cp:keywords>
  <cp:lastModifiedBy>Redondo Vega, Yolanda</cp:lastModifiedBy>
  <cp:lastPrinted>2015-03-19T11:23:02Z</cp:lastPrinted>
  <dcterms:created xsi:type="dcterms:W3CDTF">2015-03-19T11:07:29Z</dcterms:created>
  <dcterms:modified xsi:type="dcterms:W3CDTF">2017-04-20T12:03:37Z</dcterms:modified>
</cp:coreProperties>
</file>