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315" windowWidth="19320" windowHeight="9765"/>
  </bookViews>
  <sheets>
    <sheet name="Índex" sheetId="11" r:id="rId1"/>
    <sheet name="Pàg.1" sheetId="10" r:id="rId2"/>
    <sheet name="Pàg.2" sheetId="8" r:id="rId3"/>
    <sheet name="Pàg.3" sheetId="9" r:id="rId4"/>
    <sheet name="Pàg.4" sheetId="6" r:id="rId5"/>
  </sheets>
  <externalReferences>
    <externalReference r:id="rId6"/>
    <externalReference r:id="rId7"/>
  </externalReferences>
  <definedNames>
    <definedName name="_xlnm.Print_Area" localSheetId="1">Pàg.1!$A$1:$H$17</definedName>
    <definedName name="_xlnm.Print_Area" localSheetId="2">Pàg.2!$A$1:$H$18</definedName>
    <definedName name="_xlnm.Print_Area" localSheetId="3">Pàg.3!$A$1:$H$14</definedName>
    <definedName name="_xlnm.Print_Area" localSheetId="4">Pàg.4!$A$1:$H$56</definedName>
    <definedName name="D_I">[1]Criterios!$B$14</definedName>
    <definedName name="J_V">[1]Criterios!$B$13</definedName>
    <definedName name="JV">[2]Criterios!$B$13</definedName>
  </definedNames>
  <calcPr calcId="145621"/>
</workbook>
</file>

<file path=xl/calcChain.xml><?xml version="1.0" encoding="utf-8"?>
<calcChain xmlns="http://schemas.openxmlformats.org/spreadsheetml/2006/main">
  <c r="K33" i="6" l="1"/>
  <c r="K12" i="10" l="1"/>
  <c r="K11" i="10"/>
  <c r="K8" i="10"/>
  <c r="K5" i="8"/>
  <c r="K13" i="8" s="1"/>
  <c r="K5" i="9"/>
  <c r="K9" i="9" s="1"/>
  <c r="K49" i="6"/>
  <c r="K14" i="10" s="1"/>
  <c r="K42" i="6"/>
  <c r="K40" i="6" s="1"/>
  <c r="K38" i="6"/>
  <c r="K17" i="6"/>
  <c r="K10" i="10" s="1"/>
  <c r="K11" i="6"/>
  <c r="K9" i="10" s="1"/>
  <c r="K13" i="10" l="1"/>
  <c r="K6" i="10"/>
  <c r="K5" i="10"/>
  <c r="K9" i="8"/>
  <c r="K8" i="6"/>
  <c r="J49" i="6"/>
  <c r="J42" i="6"/>
  <c r="J38" i="6"/>
  <c r="J17" i="6"/>
  <c r="J11" i="6"/>
  <c r="J8" i="6" s="1"/>
  <c r="J9" i="6" s="1"/>
  <c r="J5" i="9"/>
  <c r="J9" i="9" s="1"/>
  <c r="J11" i="8"/>
  <c r="J5" i="8"/>
  <c r="J13" i="8" s="1"/>
  <c r="J40" i="6" l="1"/>
  <c r="K9" i="6"/>
  <c r="K7" i="10"/>
  <c r="J9" i="8"/>
  <c r="I49" i="6"/>
  <c r="I42" i="6"/>
  <c r="I40" i="6" s="1"/>
  <c r="I38" i="6"/>
  <c r="I26" i="6"/>
  <c r="I17" i="6"/>
  <c r="I11" i="6"/>
  <c r="I10" i="6"/>
  <c r="I8" i="6" l="1"/>
  <c r="I9" i="6" s="1"/>
  <c r="I33" i="6"/>
  <c r="I7" i="10" l="1"/>
  <c r="I8" i="10"/>
  <c r="I9" i="10"/>
  <c r="I10" i="10"/>
  <c r="I11" i="10"/>
  <c r="I12" i="10"/>
  <c r="I13" i="10"/>
  <c r="I14" i="10"/>
  <c r="J6" i="10" l="1"/>
  <c r="C12" i="11"/>
  <c r="C11" i="11"/>
  <c r="C10" i="11"/>
  <c r="C9" i="11"/>
  <c r="J5" i="10" l="1"/>
  <c r="I5" i="9" l="1"/>
  <c r="I5" i="8"/>
  <c r="J14" i="10"/>
  <c r="J13" i="10"/>
  <c r="J12" i="10"/>
  <c r="J11" i="10"/>
  <c r="J9" i="10"/>
  <c r="J8" i="10"/>
  <c r="J7" i="10" l="1"/>
  <c r="I6" i="10"/>
  <c r="I9" i="9"/>
  <c r="I9" i="8"/>
  <c r="I13" i="8"/>
  <c r="J10" i="10"/>
  <c r="I5" i="10"/>
  <c r="H49" i="6"/>
  <c r="H42" i="6"/>
  <c r="H17" i="6"/>
  <c r="H11" i="6"/>
  <c r="H14" i="10" l="1"/>
  <c r="H12" i="10"/>
  <c r="H11" i="10"/>
  <c r="H10" i="10"/>
  <c r="H9" i="10"/>
  <c r="H8" i="10"/>
  <c r="H6" i="10"/>
  <c r="H5" i="10"/>
  <c r="H5" i="8"/>
  <c r="H5" i="9"/>
  <c r="H9" i="9" s="1"/>
  <c r="G38" i="6"/>
  <c r="F38" i="6"/>
  <c r="E38" i="6"/>
  <c r="D38" i="6"/>
  <c r="C38" i="6"/>
  <c r="H38" i="6"/>
  <c r="H40" i="6"/>
  <c r="H8" i="6"/>
  <c r="D8" i="10"/>
  <c r="E8" i="10"/>
  <c r="F8" i="10"/>
  <c r="G8" i="10"/>
  <c r="D11" i="10"/>
  <c r="E11" i="10"/>
  <c r="F11" i="10"/>
  <c r="G11" i="10"/>
  <c r="D12" i="10"/>
  <c r="E12" i="10"/>
  <c r="F12" i="10"/>
  <c r="G12" i="10"/>
  <c r="C12" i="10"/>
  <c r="C11" i="10"/>
  <c r="C8" i="10"/>
  <c r="G49" i="6"/>
  <c r="G14" i="10" s="1"/>
  <c r="F49" i="6"/>
  <c r="F14" i="10" s="1"/>
  <c r="E49" i="6"/>
  <c r="E14" i="10" s="1"/>
  <c r="D49" i="6"/>
  <c r="D14" i="10" s="1"/>
  <c r="C49" i="6"/>
  <c r="C14" i="10" s="1"/>
  <c r="G42" i="6"/>
  <c r="G13" i="10" s="1"/>
  <c r="F42" i="6"/>
  <c r="F13" i="10" s="1"/>
  <c r="E42" i="6"/>
  <c r="E13" i="10" s="1"/>
  <c r="D42" i="6"/>
  <c r="D13" i="10" s="1"/>
  <c r="C42" i="6"/>
  <c r="C13" i="10" s="1"/>
  <c r="D11" i="6"/>
  <c r="D9" i="10" s="1"/>
  <c r="F11" i="6"/>
  <c r="D17" i="6"/>
  <c r="D10" i="10" s="1"/>
  <c r="E17" i="6"/>
  <c r="E10" i="10" s="1"/>
  <c r="F17" i="6"/>
  <c r="F10" i="10" s="1"/>
  <c r="G17" i="6"/>
  <c r="G10" i="10" s="1"/>
  <c r="G11" i="6"/>
  <c r="E11" i="6"/>
  <c r="E9" i="10" s="1"/>
  <c r="G5" i="8"/>
  <c r="G5" i="10" s="1"/>
  <c r="F5" i="8"/>
  <c r="F5" i="10" s="1"/>
  <c r="E5" i="8"/>
  <c r="E13" i="8" s="1"/>
  <c r="D5" i="8"/>
  <c r="D5" i="10" s="1"/>
  <c r="C5" i="8"/>
  <c r="C5" i="10" s="1"/>
  <c r="G5" i="9"/>
  <c r="G6" i="10" s="1"/>
  <c r="F5" i="9"/>
  <c r="F9" i="9" s="1"/>
  <c r="E5" i="9"/>
  <c r="E6" i="10" s="1"/>
  <c r="D5" i="9"/>
  <c r="D6" i="10" s="1"/>
  <c r="C5" i="9"/>
  <c r="C9" i="9" s="1"/>
  <c r="C6" i="10"/>
  <c r="E9" i="9"/>
  <c r="D9" i="9"/>
  <c r="G9" i="9"/>
  <c r="E9" i="8"/>
  <c r="C17" i="6"/>
  <c r="C10" i="10" s="1"/>
  <c r="C11" i="6"/>
  <c r="C9" i="8" l="1"/>
  <c r="F9" i="8"/>
  <c r="F6" i="10"/>
  <c r="C13" i="8"/>
  <c r="F13" i="8"/>
  <c r="E40" i="6"/>
  <c r="E8" i="6"/>
  <c r="E9" i="6" s="1"/>
  <c r="C8" i="6"/>
  <c r="C7" i="10" s="1"/>
  <c r="C9" i="10"/>
  <c r="F8" i="6"/>
  <c r="F27" i="6" s="1"/>
  <c r="G8" i="6"/>
  <c r="G27" i="6" s="1"/>
  <c r="F9" i="10"/>
  <c r="D9" i="8"/>
  <c r="D13" i="8"/>
  <c r="H13" i="10"/>
  <c r="H7" i="10"/>
  <c r="H9" i="8"/>
  <c r="H13" i="8"/>
  <c r="H9" i="6"/>
  <c r="D8" i="6"/>
  <c r="G9" i="10"/>
  <c r="D40" i="6"/>
  <c r="G40" i="6"/>
  <c r="C40" i="6"/>
  <c r="E5" i="10"/>
  <c r="G9" i="8"/>
  <c r="G13" i="8"/>
  <c r="F40" i="6"/>
  <c r="E27" i="6" l="1"/>
  <c r="C27" i="6"/>
  <c r="C9" i="6"/>
  <c r="G7" i="10"/>
  <c r="F7" i="10"/>
  <c r="F9" i="6"/>
  <c r="E7" i="10"/>
  <c r="G9" i="6"/>
  <c r="D9" i="6"/>
  <c r="D7" i="10"/>
  <c r="D27" i="6"/>
</calcChain>
</file>

<file path=xl/sharedStrings.xml><?xml version="1.0" encoding="utf-8"?>
<sst xmlns="http://schemas.openxmlformats.org/spreadsheetml/2006/main" count="115" uniqueCount="57">
  <si>
    <t>Catalunya</t>
  </si>
  <si>
    <t>Segons gènere</t>
  </si>
  <si>
    <t>Homes</t>
  </si>
  <si>
    <t>Dones</t>
  </si>
  <si>
    <t>Segons nacionalitat</t>
  </si>
  <si>
    <t>Espanyols</t>
  </si>
  <si>
    <t>Estrangers</t>
  </si>
  <si>
    <t>Mitjana d'edat</t>
  </si>
  <si>
    <t>Segons edat</t>
  </si>
  <si>
    <t>Població sotmesa a mesures penals alternatives l'últim dia de l'any</t>
  </si>
  <si>
    <t>Població sotmesa a MPA</t>
  </si>
  <si>
    <t>Població sotmesa a mesures penals alternatives al llarg de l'any</t>
  </si>
  <si>
    <t>Joves</t>
  </si>
  <si>
    <t>Adults</t>
  </si>
  <si>
    <t>Demandes de compliment de MPA</t>
  </si>
  <si>
    <t>Segons tipologia</t>
  </si>
  <si>
    <t>Segons delicte</t>
  </si>
  <si>
    <t>Contra la seguretat col·lectiva</t>
  </si>
  <si>
    <t>Lesions</t>
  </si>
  <si>
    <t>Contra la llibertat</t>
  </si>
  <si>
    <t>Contra el patrimoni</t>
  </si>
  <si>
    <t>Contra l'administració de justícia</t>
  </si>
  <si>
    <t>Resta</t>
  </si>
  <si>
    <t>Comparèixer davant administració</t>
  </si>
  <si>
    <t>Compliment deures</t>
  </si>
  <si>
    <t>Participació programes formatius</t>
  </si>
  <si>
    <t>Tractament ambulatori deshabituació</t>
  </si>
  <si>
    <t>Internament deshabituació</t>
  </si>
  <si>
    <t>Assistència programes formatius</t>
  </si>
  <si>
    <t>Custòdia familiar</t>
  </si>
  <si>
    <t>Compareixer davant l'administració</t>
  </si>
  <si>
    <t>Tractament ambulatori  salut mental</t>
  </si>
  <si>
    <t>Internament en centre deshabituació</t>
  </si>
  <si>
    <t>Internament en centre psiquiàtric</t>
  </si>
  <si>
    <t>Internament en centre educació especial</t>
  </si>
  <si>
    <t>Pena de treballs benefici comunitat (TBC)</t>
  </si>
  <si>
    <t>Obligacions suspensió o substitució (OS)</t>
  </si>
  <si>
    <t>Mesures de seguretat (MS)</t>
  </si>
  <si>
    <t>Compliment de MPA</t>
  </si>
  <si>
    <t>Indicadors principals vinculats a mesures penals alternatives</t>
  </si>
  <si>
    <t>Població sotmesa a MPA l'últim dia de l'any</t>
  </si>
  <si>
    <t>Població sotmesa a MPA al llarg de l'any</t>
  </si>
  <si>
    <t>Altres</t>
  </si>
  <si>
    <t>-</t>
  </si>
  <si>
    <t>Índex de contingut de les estadístiques en matèria de</t>
  </si>
  <si>
    <t>Pàg.</t>
  </si>
  <si>
    <t>Conjunt de dades</t>
  </si>
  <si>
    <t>Àmbit
territorial</t>
  </si>
  <si>
    <t>Període 
disponible</t>
  </si>
  <si>
    <t>URL:</t>
  </si>
  <si>
    <t>http://justicia.gencat.cat/ca/departament/Estadistiques</t>
  </si>
  <si>
    <t>Mesures penals alternatives (MPA)</t>
  </si>
  <si>
    <t>Distribució de les intervencions i de la població de les MPA</t>
  </si>
  <si>
    <r>
      <t xml:space="preserve">Demandes de MPA al llarg de l'any </t>
    </r>
    <r>
      <rPr>
        <b/>
        <vertAlign val="superscript"/>
        <sz val="11"/>
        <rFont val="Calibri"/>
        <family val="2"/>
        <scheme val="minor"/>
      </rPr>
      <t>(1)</t>
    </r>
  </si>
  <si>
    <r>
      <t xml:space="preserve">Compliment de MPA al llarg de l'any </t>
    </r>
    <r>
      <rPr>
        <b/>
        <vertAlign val="superscript"/>
        <sz val="11"/>
        <rFont val="Calibri"/>
        <family val="2"/>
        <scheme val="minor"/>
      </rPr>
      <t>(1)</t>
    </r>
  </si>
  <si>
    <t>2010 - 2018</t>
  </si>
  <si>
    <r>
      <rPr>
        <vertAlign val="superscript"/>
        <sz val="11"/>
        <color indexed="8"/>
        <rFont val="Calibri"/>
        <family val="2"/>
        <scheme val="minor"/>
      </rPr>
      <t>(1)</t>
    </r>
    <r>
      <rPr>
        <sz val="11"/>
        <color indexed="8"/>
        <rFont val="Calibri"/>
        <family val="2"/>
        <scheme val="minor"/>
      </rPr>
      <t xml:space="preserve"> A partir de l'any 2016 s'introdueixen noves categories de mesures de seguretat que es recullen en l'apartat 'Altres'.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</si>
</sst>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\ _€_-;\-* #,##0\ _€_-;_-* &quot;-&quot;\ _€_-;_-@_-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3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11"/>
      <color indexed="55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vertAlign val="superscript"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1" fontId="2" fillId="0" borderId="0" applyFont="0" applyFill="0" applyBorder="0" applyAlignment="0" applyProtection="0"/>
    <xf numFmtId="0" fontId="3" fillId="0" borderId="0"/>
    <xf numFmtId="0" fontId="1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54">
    <xf numFmtId="0" fontId="0" fillId="0" borderId="0" xfId="0"/>
    <xf numFmtId="0" fontId="4" fillId="0" borderId="0" xfId="5" applyFont="1" applyFill="1"/>
    <xf numFmtId="0" fontId="4" fillId="0" borderId="0" xfId="5" applyFont="1"/>
    <xf numFmtId="0" fontId="4" fillId="0" borderId="0" xfId="5" applyFont="1" applyBorder="1"/>
    <xf numFmtId="0" fontId="5" fillId="0" borderId="1" xfId="5" applyFont="1" applyBorder="1"/>
    <xf numFmtId="0" fontId="5" fillId="0" borderId="1" xfId="5" applyNumberFormat="1" applyFont="1" applyFill="1" applyBorder="1" applyAlignment="1">
      <alignment horizontal="right"/>
    </xf>
    <xf numFmtId="0" fontId="5" fillId="0" borderId="1" xfId="5" applyNumberFormat="1" applyFont="1" applyBorder="1" applyAlignment="1">
      <alignment horizontal="right"/>
    </xf>
    <xf numFmtId="0" fontId="5" fillId="0" borderId="1" xfId="5" applyFont="1" applyBorder="1" applyAlignment="1">
      <alignment horizontal="right"/>
    </xf>
    <xf numFmtId="0" fontId="4" fillId="0" borderId="3" xfId="5" applyFont="1" applyBorder="1" applyAlignment="1">
      <alignment horizontal="left"/>
    </xf>
    <xf numFmtId="3" fontId="4" fillId="0" borderId="3" xfId="5" applyNumberFormat="1" applyFont="1" applyFill="1" applyBorder="1"/>
    <xf numFmtId="0" fontId="4" fillId="0" borderId="1" xfId="5" applyFont="1" applyBorder="1" applyAlignment="1">
      <alignment horizontal="left"/>
    </xf>
    <xf numFmtId="3" fontId="4" fillId="0" borderId="6" xfId="5" applyNumberFormat="1" applyFont="1" applyFill="1" applyBorder="1"/>
    <xf numFmtId="0" fontId="5" fillId="0" borderId="3" xfId="5" applyFont="1" applyBorder="1" applyAlignment="1">
      <alignment horizontal="left"/>
    </xf>
    <xf numFmtId="3" fontId="5" fillId="0" borderId="3" xfId="5" applyNumberFormat="1" applyFont="1" applyFill="1" applyBorder="1"/>
    <xf numFmtId="0" fontId="4" fillId="0" borderId="7" xfId="5" applyFont="1" applyBorder="1" applyAlignment="1">
      <alignment horizontal="left" indent="1"/>
    </xf>
    <xf numFmtId="3" fontId="4" fillId="0" borderId="2" xfId="5" applyNumberFormat="1" applyFont="1" applyFill="1" applyBorder="1"/>
    <xf numFmtId="0" fontId="4" fillId="0" borderId="2" xfId="5" applyFont="1" applyBorder="1" applyAlignment="1">
      <alignment horizontal="left" indent="1"/>
    </xf>
    <xf numFmtId="0" fontId="4" fillId="0" borderId="6" xfId="5" applyFont="1" applyBorder="1" applyAlignment="1">
      <alignment horizontal="left" indent="1"/>
    </xf>
    <xf numFmtId="2" fontId="4" fillId="0" borderId="0" xfId="5" applyNumberFormat="1" applyFont="1" applyFill="1"/>
    <xf numFmtId="2" fontId="4" fillId="0" borderId="0" xfId="5" applyNumberFormat="1" applyFont="1"/>
    <xf numFmtId="0" fontId="7" fillId="0" borderId="0" xfId="0" applyFont="1" applyFill="1" applyBorder="1"/>
    <xf numFmtId="0" fontId="8" fillId="0" borderId="0" xfId="5" applyFont="1" applyFill="1"/>
    <xf numFmtId="0" fontId="5" fillId="0" borderId="0" xfId="0" applyFont="1" applyFill="1"/>
    <xf numFmtId="0" fontId="7" fillId="0" borderId="0" xfId="0" applyFont="1" applyFill="1"/>
    <xf numFmtId="0" fontId="6" fillId="0" borderId="0" xfId="0" applyFont="1" applyFill="1"/>
    <xf numFmtId="0" fontId="5" fillId="0" borderId="3" xfId="0" applyFont="1" applyFill="1" applyBorder="1"/>
    <xf numFmtId="3" fontId="5" fillId="0" borderId="3" xfId="0" applyNumberFormat="1" applyFont="1" applyFill="1" applyBorder="1"/>
    <xf numFmtId="3" fontId="4" fillId="0" borderId="3" xfId="0" applyNumberFormat="1" applyFont="1" applyFill="1" applyBorder="1"/>
    <xf numFmtId="0" fontId="9" fillId="0" borderId="0" xfId="0" applyFont="1" applyFill="1"/>
    <xf numFmtId="0" fontId="4" fillId="0" borderId="2" xfId="0" applyFont="1" applyFill="1" applyBorder="1" applyAlignment="1">
      <alignment horizontal="left" indent="1"/>
    </xf>
    <xf numFmtId="3" fontId="4" fillId="0" borderId="2" xfId="0" applyNumberFormat="1" applyFont="1" applyFill="1" applyBorder="1"/>
    <xf numFmtId="3" fontId="10" fillId="0" borderId="3" xfId="0" applyNumberFormat="1" applyFont="1" applyFill="1" applyBorder="1"/>
    <xf numFmtId="0" fontId="4" fillId="0" borderId="6" xfId="0" applyFont="1" applyFill="1" applyBorder="1" applyAlignment="1">
      <alignment horizontal="left" indent="1"/>
    </xf>
    <xf numFmtId="3" fontId="4" fillId="0" borderId="6" xfId="0" applyNumberFormat="1" applyFont="1" applyFill="1" applyBorder="1"/>
    <xf numFmtId="0" fontId="7" fillId="0" borderId="5" xfId="0" applyFont="1" applyFill="1" applyBorder="1"/>
    <xf numFmtId="0" fontId="8" fillId="0" borderId="0" xfId="0" applyFont="1" applyFill="1"/>
    <xf numFmtId="3" fontId="7" fillId="0" borderId="0" xfId="0" applyNumberFormat="1" applyFont="1" applyFill="1"/>
    <xf numFmtId="0" fontId="5" fillId="0" borderId="2" xfId="0" applyFont="1" applyFill="1" applyBorder="1" applyAlignment="1">
      <alignment horizontal="left" indent="1"/>
    </xf>
    <xf numFmtId="3" fontId="5" fillId="0" borderId="2" xfId="0" applyNumberFormat="1" applyFont="1" applyFill="1" applyBorder="1"/>
    <xf numFmtId="0" fontId="4" fillId="0" borderId="2" xfId="0" applyFont="1" applyFill="1" applyBorder="1" applyAlignment="1">
      <alignment horizontal="left" indent="2"/>
    </xf>
    <xf numFmtId="0" fontId="4" fillId="0" borderId="6" xfId="0" applyFont="1" applyFill="1" applyBorder="1" applyAlignment="1">
      <alignment horizontal="left" indent="2"/>
    </xf>
    <xf numFmtId="3" fontId="4" fillId="0" borderId="4" xfId="0" applyNumberFormat="1" applyFont="1" applyFill="1" applyBorder="1"/>
    <xf numFmtId="3" fontId="7" fillId="0" borderId="5" xfId="0" applyNumberFormat="1" applyFont="1" applyFill="1" applyBorder="1"/>
    <xf numFmtId="3" fontId="4" fillId="0" borderId="6" xfId="0" applyNumberFormat="1" applyFont="1" applyFill="1" applyBorder="1" applyAlignment="1">
      <alignment horizontal="right"/>
    </xf>
    <xf numFmtId="3" fontId="4" fillId="0" borderId="2" xfId="0" applyNumberFormat="1" applyFont="1" applyFill="1" applyBorder="1" applyAlignment="1">
      <alignment horizontal="right"/>
    </xf>
    <xf numFmtId="0" fontId="11" fillId="2" borderId="0" xfId="0" applyFont="1" applyFill="1"/>
    <xf numFmtId="0" fontId="12" fillId="2" borderId="0" xfId="0" applyFont="1" applyFill="1"/>
    <xf numFmtId="0" fontId="0" fillId="0" borderId="0" xfId="0" applyFont="1"/>
    <xf numFmtId="0" fontId="13" fillId="2" borderId="0" xfId="0" applyFont="1" applyFill="1"/>
    <xf numFmtId="0" fontId="7" fillId="3" borderId="7" xfId="3" applyFont="1" applyFill="1" applyBorder="1" applyAlignment="1"/>
    <xf numFmtId="0" fontId="7" fillId="3" borderId="7" xfId="3" applyFont="1" applyFill="1" applyBorder="1" applyAlignment="1">
      <alignment wrapText="1"/>
    </xf>
    <xf numFmtId="0" fontId="0" fillId="0" borderId="2" xfId="0" applyFont="1" applyBorder="1" applyAlignment="1">
      <alignment horizontal="right" indent="3"/>
    </xf>
    <xf numFmtId="0" fontId="0" fillId="0" borderId="2" xfId="0" applyFont="1" applyBorder="1"/>
    <xf numFmtId="0" fontId="14" fillId="0" borderId="0" xfId="7"/>
  </cellXfs>
  <cellStyles count="8">
    <cellStyle name="Enllaç 2" xfId="7"/>
    <cellStyle name="Milers [0] 2" xfId="1"/>
    <cellStyle name="No-definido" xfId="2"/>
    <cellStyle name="Normal" xfId="0" builtinId="0"/>
    <cellStyle name="Normal 2" xfId="3"/>
    <cellStyle name="Normal 3" xfId="4"/>
    <cellStyle name="Normal 3 2" xfId="5"/>
    <cellStyle name="Percentatge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0</xdr:row>
          <xdr:rowOff>9525</xdr:rowOff>
        </xdr:from>
        <xdr:to>
          <xdr:col>2</xdr:col>
          <xdr:colOff>2085975</xdr:colOff>
          <xdr:row>3</xdr:row>
          <xdr:rowOff>171450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udis%20i%20Treballs%20t&#232;cnics\Estudis+Reculls%20de%20Dades\ESTADISTIQUES+OPENDATA\DADES%20CGPJ-pnj\2012-CATALU&#209;A-1-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udis%20i%20Treballs%20t&#232;cnics\Estudis+Reculls%20de%20Dades\ESTADISTIQUES+OPENDATA\DADES%20CGPJ-pnj\2011-CATALU&#209;A-1-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Tasas"/>
      <sheetName val="Evolución"/>
      <sheetName val="Indicadores"/>
      <sheetName val="Evolucion"/>
      <sheetName val="Juez"/>
      <sheetName val="Datos"/>
      <sheetName val="DatosB"/>
    </sheetNames>
    <sheetDataSet>
      <sheetData sheetId="0">
        <row r="13">
          <cell r="B13" t="str">
            <v>NO</v>
          </cell>
        </row>
        <row r="14">
          <cell r="B14" t="str">
            <v>SI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Tasas"/>
      <sheetName val="Evolución"/>
      <sheetName val="Indicadores"/>
      <sheetName val="Evolucion"/>
      <sheetName val="Juez"/>
      <sheetName val="Datos"/>
      <sheetName val="DatosB"/>
    </sheetNames>
    <sheetDataSet>
      <sheetData sheetId="0">
        <row r="13">
          <cell r="B13" t="str">
            <v>NO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justicia.gencat.cat/ca/departament/Estadistiques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5:E15"/>
  <sheetViews>
    <sheetView showGridLines="0" tabSelected="1" workbookViewId="0">
      <selection activeCell="A36" sqref="A36"/>
    </sheetView>
  </sheetViews>
  <sheetFormatPr defaultRowHeight="15" x14ac:dyDescent="0.25"/>
  <cols>
    <col min="1" max="1" width="4.7109375" style="47" customWidth="1"/>
    <col min="2" max="2" width="9.140625" style="47"/>
    <col min="3" max="3" width="75.7109375" style="47" customWidth="1"/>
    <col min="4" max="4" width="12.7109375" style="47" customWidth="1"/>
    <col min="5" max="5" width="20.7109375" style="47" customWidth="1"/>
    <col min="6" max="16384" width="9.140625" style="47"/>
  </cols>
  <sheetData>
    <row r="5" spans="2:5" x14ac:dyDescent="0.25">
      <c r="B5" s="45" t="s">
        <v>44</v>
      </c>
      <c r="C5" s="46"/>
      <c r="D5" s="46"/>
      <c r="E5" s="46"/>
    </row>
    <row r="6" spans="2:5" ht="17.25" x14ac:dyDescent="0.3">
      <c r="B6" s="48" t="s">
        <v>51</v>
      </c>
      <c r="C6" s="46"/>
      <c r="D6" s="46"/>
      <c r="E6" s="46"/>
    </row>
    <row r="8" spans="2:5" ht="30" x14ac:dyDescent="0.25">
      <c r="B8" s="49" t="s">
        <v>45</v>
      </c>
      <c r="C8" s="49" t="s">
        <v>46</v>
      </c>
      <c r="D8" s="50" t="s">
        <v>47</v>
      </c>
      <c r="E8" s="50" t="s">
        <v>48</v>
      </c>
    </row>
    <row r="9" spans="2:5" x14ac:dyDescent="0.25">
      <c r="B9" s="51">
        <v>1</v>
      </c>
      <c r="C9" s="52" t="str">
        <f>Pàg.1!B2</f>
        <v>Indicadors principals vinculats a mesures penals alternatives</v>
      </c>
      <c r="D9" s="52" t="s">
        <v>0</v>
      </c>
      <c r="E9" s="52" t="s">
        <v>55</v>
      </c>
    </row>
    <row r="10" spans="2:5" x14ac:dyDescent="0.25">
      <c r="B10" s="51">
        <v>2</v>
      </c>
      <c r="C10" s="52" t="str">
        <f>Pàg.2!B2</f>
        <v>Població sotmesa a mesures penals alternatives l'últim dia de l'any</v>
      </c>
      <c r="D10" s="52" t="s">
        <v>0</v>
      </c>
      <c r="E10" s="52" t="s">
        <v>55</v>
      </c>
    </row>
    <row r="11" spans="2:5" x14ac:dyDescent="0.25">
      <c r="B11" s="51">
        <v>3</v>
      </c>
      <c r="C11" s="52" t="str">
        <f>Pàg.3!B2</f>
        <v>Població sotmesa a mesures penals alternatives al llarg de l'any</v>
      </c>
      <c r="D11" s="52" t="s">
        <v>0</v>
      </c>
      <c r="E11" s="52" t="s">
        <v>55</v>
      </c>
    </row>
    <row r="12" spans="2:5" x14ac:dyDescent="0.25">
      <c r="B12" s="51">
        <v>4</v>
      </c>
      <c r="C12" s="52" t="str">
        <f>Pàg.4!B2</f>
        <v>Distribució de les intervencions i de la població de les MPA</v>
      </c>
      <c r="D12" s="52" t="s">
        <v>0</v>
      </c>
      <c r="E12" s="52" t="s">
        <v>55</v>
      </c>
    </row>
    <row r="15" spans="2:5" x14ac:dyDescent="0.25">
      <c r="B15" s="47" t="s">
        <v>49</v>
      </c>
      <c r="C15" s="53" t="s">
        <v>50</v>
      </c>
    </row>
  </sheetData>
  <hyperlinks>
    <hyperlink ref="C15" r:id="rId1"/>
  </hyperlinks>
  <pageMargins left="0.7" right="0.7" top="0.75" bottom="0.75" header="0.3" footer="0.3"/>
  <pageSetup paperSize="9" orientation="landscape" r:id="rId2"/>
  <drawing r:id="rId3"/>
  <legacyDrawing r:id="rId4"/>
  <oleObjects>
    <mc:AlternateContent xmlns:mc="http://schemas.openxmlformats.org/markup-compatibility/2006">
      <mc:Choice Requires="x14">
        <oleObject progId="Word.Picture.8" shapeId="2049" r:id="rId5">
          <objectPr defaultSize="0" r:id="rId6">
            <anchor moveWithCells="1" sizeWithCells="1">
              <from>
                <xdr:col>0</xdr:col>
                <xdr:colOff>19050</xdr:colOff>
                <xdr:row>0</xdr:row>
                <xdr:rowOff>9525</xdr:rowOff>
              </from>
              <to>
                <xdr:col>2</xdr:col>
                <xdr:colOff>2085975</xdr:colOff>
                <xdr:row>3</xdr:row>
                <xdr:rowOff>171450</xdr:rowOff>
              </to>
            </anchor>
          </objectPr>
        </oleObject>
      </mc:Choice>
      <mc:Fallback>
        <oleObject progId="Word.Picture.8" shapeId="2049" r:id="rId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17"/>
  <sheetViews>
    <sheetView zoomScaleNormal="100" workbookViewId="0"/>
  </sheetViews>
  <sheetFormatPr defaultColWidth="9.140625" defaultRowHeight="15" x14ac:dyDescent="0.25"/>
  <cols>
    <col min="1" max="1" width="9.140625" style="2"/>
    <col min="2" max="2" width="60.7109375" style="2" customWidth="1"/>
    <col min="3" max="3" width="11.7109375" style="1" customWidth="1"/>
    <col min="4" max="11" width="11.7109375" style="2" customWidth="1"/>
    <col min="12" max="16384" width="9.140625" style="2"/>
  </cols>
  <sheetData>
    <row r="2" spans="2:11" ht="17.25" x14ac:dyDescent="0.3">
      <c r="B2" s="21" t="s">
        <v>39</v>
      </c>
      <c r="D2" s="1"/>
      <c r="E2" s="1"/>
      <c r="F2" s="1"/>
      <c r="G2" s="1"/>
      <c r="H2" s="1"/>
      <c r="I2" s="1"/>
      <c r="J2" s="1"/>
      <c r="K2" s="1"/>
    </row>
    <row r="3" spans="2:11" x14ac:dyDescent="0.25">
      <c r="B3" s="3"/>
    </row>
    <row r="4" spans="2:11" ht="15.75" thickBot="1" x14ac:dyDescent="0.3">
      <c r="B4" s="4"/>
      <c r="C4" s="5">
        <v>2010</v>
      </c>
      <c r="D4" s="6">
        <v>2011</v>
      </c>
      <c r="E4" s="6">
        <v>2012</v>
      </c>
      <c r="F4" s="6">
        <v>2013</v>
      </c>
      <c r="G4" s="7">
        <v>2014</v>
      </c>
      <c r="H4" s="7">
        <v>2015</v>
      </c>
      <c r="I4" s="7">
        <v>2016</v>
      </c>
      <c r="J4" s="7">
        <v>2017</v>
      </c>
      <c r="K4" s="7">
        <v>2018</v>
      </c>
    </row>
    <row r="5" spans="2:11" x14ac:dyDescent="0.25">
      <c r="B5" s="8" t="s">
        <v>40</v>
      </c>
      <c r="C5" s="9">
        <f>+Pàg.2!C5</f>
        <v>8348</v>
      </c>
      <c r="D5" s="9">
        <f>+Pàg.2!D5</f>
        <v>6758</v>
      </c>
      <c r="E5" s="9">
        <f>+Pàg.2!E5</f>
        <v>6301</v>
      </c>
      <c r="F5" s="9">
        <f>+Pàg.2!F5</f>
        <v>6235</v>
      </c>
      <c r="G5" s="9">
        <f>+Pàg.2!G5</f>
        <v>6774</v>
      </c>
      <c r="H5" s="9">
        <f>+Pàg.2!H5</f>
        <v>6984</v>
      </c>
      <c r="I5" s="9">
        <f>+Pàg.2!I5</f>
        <v>7095</v>
      </c>
      <c r="J5" s="9">
        <f>+Pàg.2!J5</f>
        <v>7956</v>
      </c>
      <c r="K5" s="9">
        <f>+Pàg.2!K5</f>
        <v>7776</v>
      </c>
    </row>
    <row r="6" spans="2:11" ht="15.75" thickBot="1" x14ac:dyDescent="0.3">
      <c r="B6" s="10" t="s">
        <v>41</v>
      </c>
      <c r="C6" s="11">
        <f>+Pàg.3!C5</f>
        <v>17895</v>
      </c>
      <c r="D6" s="11">
        <f>+Pàg.3!D5</f>
        <v>18375</v>
      </c>
      <c r="E6" s="11">
        <f>+Pàg.3!E5</f>
        <v>14852</v>
      </c>
      <c r="F6" s="11">
        <f>+Pàg.3!F5</f>
        <v>13483</v>
      </c>
      <c r="G6" s="11">
        <f>+Pàg.3!G5</f>
        <v>13700</v>
      </c>
      <c r="H6" s="11">
        <f>+Pàg.3!H5</f>
        <v>13854</v>
      </c>
      <c r="I6" s="11">
        <f>+Pàg.3!I5</f>
        <v>13762</v>
      </c>
      <c r="J6" s="11">
        <f>+Pàg.3!J5</f>
        <v>15289</v>
      </c>
      <c r="K6" s="11">
        <f>+Pàg.3!K5</f>
        <v>15302</v>
      </c>
    </row>
    <row r="7" spans="2:11" x14ac:dyDescent="0.25">
      <c r="B7" s="12" t="s">
        <v>14</v>
      </c>
      <c r="C7" s="13">
        <f>+Pàg.4!C8</f>
        <v>17319</v>
      </c>
      <c r="D7" s="13">
        <f>+Pàg.4!D8</f>
        <v>11342</v>
      </c>
      <c r="E7" s="13">
        <f>+Pàg.4!E8</f>
        <v>10705</v>
      </c>
      <c r="F7" s="13">
        <f>+Pàg.4!F8</f>
        <v>11389</v>
      </c>
      <c r="G7" s="13">
        <f>+Pàg.4!G8</f>
        <v>11296</v>
      </c>
      <c r="H7" s="13">
        <f>+Pàg.4!H8</f>
        <v>10486</v>
      </c>
      <c r="I7" s="13">
        <f>+Pàg.4!I8</f>
        <v>10080</v>
      </c>
      <c r="J7" s="13">
        <f>+Pàg.4!J8</f>
        <v>9485</v>
      </c>
      <c r="K7" s="13">
        <f>+Pàg.4!K8</f>
        <v>9777</v>
      </c>
    </row>
    <row r="8" spans="2:11" x14ac:dyDescent="0.25">
      <c r="B8" s="14" t="s">
        <v>35</v>
      </c>
      <c r="C8" s="15">
        <f>+Pàg.4!C10</f>
        <v>14627</v>
      </c>
      <c r="D8" s="15">
        <f>+Pàg.4!D10</f>
        <v>9062</v>
      </c>
      <c r="E8" s="15">
        <f>+Pàg.4!E10</f>
        <v>8523</v>
      </c>
      <c r="F8" s="15">
        <f>+Pàg.4!F10</f>
        <v>9346</v>
      </c>
      <c r="G8" s="15">
        <f>+Pàg.4!G10</f>
        <v>9538</v>
      </c>
      <c r="H8" s="15">
        <f>+Pàg.4!H10</f>
        <v>8580</v>
      </c>
      <c r="I8" s="15">
        <f>+Pàg.4!I10</f>
        <v>7886</v>
      </c>
      <c r="J8" s="15">
        <f>+Pàg.4!J10</f>
        <v>7302</v>
      </c>
      <c r="K8" s="15">
        <f>+Pàg.4!K10</f>
        <v>7361</v>
      </c>
    </row>
    <row r="9" spans="2:11" x14ac:dyDescent="0.25">
      <c r="B9" s="16" t="s">
        <v>36</v>
      </c>
      <c r="C9" s="15">
        <f>+Pàg.4!C11</f>
        <v>2324</v>
      </c>
      <c r="D9" s="15">
        <f>+Pàg.4!D11</f>
        <v>1982</v>
      </c>
      <c r="E9" s="15">
        <f>+Pàg.4!E11</f>
        <v>1867</v>
      </c>
      <c r="F9" s="15">
        <f>+Pàg.4!F11</f>
        <v>1770</v>
      </c>
      <c r="G9" s="15">
        <f>+Pàg.4!G11</f>
        <v>1531</v>
      </c>
      <c r="H9" s="15">
        <f>+Pàg.4!H11</f>
        <v>1637</v>
      </c>
      <c r="I9" s="15">
        <f>+Pàg.4!I11</f>
        <v>1830</v>
      </c>
      <c r="J9" s="15">
        <f>+Pàg.4!J11</f>
        <v>1805</v>
      </c>
      <c r="K9" s="15">
        <f>+Pàg.4!K11</f>
        <v>2025</v>
      </c>
    </row>
    <row r="10" spans="2:11" ht="15.75" thickBot="1" x14ac:dyDescent="0.3">
      <c r="B10" s="17" t="s">
        <v>37</v>
      </c>
      <c r="C10" s="11">
        <f>+Pàg.4!C17</f>
        <v>368</v>
      </c>
      <c r="D10" s="11">
        <f>+Pàg.4!D17</f>
        <v>298</v>
      </c>
      <c r="E10" s="11">
        <f>+Pàg.4!E17</f>
        <v>315</v>
      </c>
      <c r="F10" s="11">
        <f>+Pàg.4!F17</f>
        <v>273</v>
      </c>
      <c r="G10" s="11">
        <f>+Pàg.4!G17</f>
        <v>227</v>
      </c>
      <c r="H10" s="11">
        <f>+Pàg.4!H17</f>
        <v>269</v>
      </c>
      <c r="I10" s="11">
        <f>+Pàg.4!I17</f>
        <v>364</v>
      </c>
      <c r="J10" s="11">
        <f>+Pàg.4!J17</f>
        <v>378</v>
      </c>
      <c r="K10" s="11">
        <f>+Pàg.4!K17</f>
        <v>391</v>
      </c>
    </row>
    <row r="11" spans="2:11" x14ac:dyDescent="0.25">
      <c r="B11" s="12" t="s">
        <v>38</v>
      </c>
      <c r="C11" s="13">
        <f>+Pàg.4!C39</f>
        <v>19890</v>
      </c>
      <c r="D11" s="13">
        <f>+Pàg.4!D39</f>
        <v>20563</v>
      </c>
      <c r="E11" s="13">
        <f>+Pàg.4!E39</f>
        <v>16885</v>
      </c>
      <c r="F11" s="13">
        <f>+Pàg.4!F39</f>
        <v>15608</v>
      </c>
      <c r="G11" s="13">
        <f>+Pàg.4!G39</f>
        <v>15874</v>
      </c>
      <c r="H11" s="13">
        <f>+Pàg.4!H39</f>
        <v>16221</v>
      </c>
      <c r="I11" s="13">
        <f>+Pàg.4!I39</f>
        <v>16243</v>
      </c>
      <c r="J11" s="13">
        <f>+Pàg.4!J39</f>
        <v>17853</v>
      </c>
      <c r="K11" s="13">
        <f>+Pàg.4!K39</f>
        <v>17948</v>
      </c>
    </row>
    <row r="12" spans="2:11" x14ac:dyDescent="0.25">
      <c r="B12" s="14" t="s">
        <v>35</v>
      </c>
      <c r="C12" s="15">
        <f>+Pàg.4!C41</f>
        <v>14662</v>
      </c>
      <c r="D12" s="15">
        <f>+Pàg.4!D41</f>
        <v>15653</v>
      </c>
      <c r="E12" s="15">
        <f>+Pàg.4!E41</f>
        <v>12273</v>
      </c>
      <c r="F12" s="15">
        <f>+Pàg.4!F41</f>
        <v>11156</v>
      </c>
      <c r="G12" s="15">
        <f>+Pàg.4!G41</f>
        <v>11697</v>
      </c>
      <c r="H12" s="15">
        <f>+Pàg.4!H41</f>
        <v>12109</v>
      </c>
      <c r="I12" s="15">
        <f>+Pàg.4!I41</f>
        <v>11571</v>
      </c>
      <c r="J12" s="15">
        <f>+Pàg.4!J41</f>
        <v>13614</v>
      </c>
      <c r="K12" s="15">
        <f>+Pàg.4!K41</f>
        <v>13465</v>
      </c>
    </row>
    <row r="13" spans="2:11" x14ac:dyDescent="0.25">
      <c r="B13" s="16" t="s">
        <v>36</v>
      </c>
      <c r="C13" s="15">
        <f>+Pàg.4!C42</f>
        <v>4400</v>
      </c>
      <c r="D13" s="15">
        <f>+Pàg.4!D42</f>
        <v>4116</v>
      </c>
      <c r="E13" s="15">
        <f>+Pàg.4!E42</f>
        <v>3891</v>
      </c>
      <c r="F13" s="15">
        <f>+Pàg.4!F42</f>
        <v>3727</v>
      </c>
      <c r="G13" s="15">
        <f>+Pàg.4!G42</f>
        <v>3566</v>
      </c>
      <c r="H13" s="15">
        <f>+Pàg.4!H42</f>
        <v>3482</v>
      </c>
      <c r="I13" s="15">
        <f>+Pàg.4!I42</f>
        <v>4017</v>
      </c>
      <c r="J13" s="15">
        <f>+Pàg.4!J42</f>
        <v>3578</v>
      </c>
      <c r="K13" s="15">
        <f>+Pàg.4!K42</f>
        <v>3762</v>
      </c>
    </row>
    <row r="14" spans="2:11" ht="15.75" thickBot="1" x14ac:dyDescent="0.3">
      <c r="B14" s="17" t="s">
        <v>37</v>
      </c>
      <c r="C14" s="11">
        <f>+Pàg.4!C49</f>
        <v>828</v>
      </c>
      <c r="D14" s="11">
        <f>+Pàg.4!D49</f>
        <v>794</v>
      </c>
      <c r="E14" s="11">
        <f>+Pàg.4!E49</f>
        <v>721</v>
      </c>
      <c r="F14" s="11">
        <f>+Pàg.4!F49</f>
        <v>725</v>
      </c>
      <c r="G14" s="11">
        <f>+Pàg.4!G49</f>
        <v>611</v>
      </c>
      <c r="H14" s="11">
        <f>+Pàg.4!H49</f>
        <v>630</v>
      </c>
      <c r="I14" s="11">
        <f>+Pàg.4!I49</f>
        <v>655</v>
      </c>
      <c r="J14" s="11">
        <f>+Pàg.4!J49</f>
        <v>661</v>
      </c>
      <c r="K14" s="11">
        <f>+Pàg.4!K49</f>
        <v>721</v>
      </c>
    </row>
    <row r="15" spans="2:11" x14ac:dyDescent="0.25">
      <c r="B15" s="1"/>
    </row>
    <row r="16" spans="2:11" x14ac:dyDescent="0.25">
      <c r="B16" s="18"/>
      <c r="C16" s="18"/>
      <c r="D16" s="19"/>
      <c r="E16" s="19"/>
      <c r="F16" s="19"/>
      <c r="G16" s="19"/>
      <c r="H16" s="19"/>
      <c r="I16" s="19"/>
      <c r="J16" s="19"/>
      <c r="K16" s="19"/>
    </row>
    <row r="17" spans="2:2" x14ac:dyDescent="0.25">
      <c r="B17" s="20"/>
    </row>
  </sheetData>
  <phoneticPr fontId="0" type="noConversion"/>
  <pageMargins left="0.39370078740157483" right="0.74803149606299213" top="0.59055118110236227" bottom="0.59055118110236227" header="0" footer="0"/>
  <pageSetup paperSize="9" scale="97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6"/>
  <sheetViews>
    <sheetView zoomScaleNormal="100" workbookViewId="0"/>
  </sheetViews>
  <sheetFormatPr defaultColWidth="9.140625" defaultRowHeight="15" x14ac:dyDescent="0.25"/>
  <cols>
    <col min="1" max="1" width="9.140625" style="23"/>
    <col min="2" max="2" width="60.7109375" style="23" customWidth="1"/>
    <col min="3" max="11" width="11.7109375" style="23" customWidth="1"/>
    <col min="12" max="16384" width="9.140625" style="23"/>
  </cols>
  <sheetData>
    <row r="2" spans="2:12" ht="17.25" x14ac:dyDescent="0.3">
      <c r="B2" s="35" t="s">
        <v>9</v>
      </c>
    </row>
    <row r="4" spans="2:12" ht="15.75" thickBot="1" x14ac:dyDescent="0.3">
      <c r="B4" s="24"/>
      <c r="C4" s="24">
        <v>2010</v>
      </c>
      <c r="D4" s="24">
        <v>2011</v>
      </c>
      <c r="E4" s="24">
        <v>2012</v>
      </c>
      <c r="F4" s="24">
        <v>2013</v>
      </c>
      <c r="G4" s="24">
        <v>2014</v>
      </c>
      <c r="H4" s="24">
        <v>2015</v>
      </c>
      <c r="I4" s="24">
        <v>2016</v>
      </c>
      <c r="J4" s="24">
        <v>2017</v>
      </c>
      <c r="K4" s="24">
        <v>2018</v>
      </c>
    </row>
    <row r="5" spans="2:12" ht="15.75" thickBot="1" x14ac:dyDescent="0.3">
      <c r="B5" s="25" t="s">
        <v>10</v>
      </c>
      <c r="C5" s="26">
        <f t="shared" ref="C5:H5" si="0">+SUM(C7:C8)</f>
        <v>8348</v>
      </c>
      <c r="D5" s="26">
        <f t="shared" si="0"/>
        <v>6758</v>
      </c>
      <c r="E5" s="26">
        <f t="shared" si="0"/>
        <v>6301</v>
      </c>
      <c r="F5" s="26">
        <f t="shared" si="0"/>
        <v>6235</v>
      </c>
      <c r="G5" s="26">
        <f t="shared" si="0"/>
        <v>6774</v>
      </c>
      <c r="H5" s="26">
        <f t="shared" si="0"/>
        <v>6984</v>
      </c>
      <c r="I5" s="26">
        <f t="shared" ref="I5:J5" si="1">+SUM(I7:I8)</f>
        <v>7095</v>
      </c>
      <c r="J5" s="26">
        <f t="shared" si="1"/>
        <v>7956</v>
      </c>
      <c r="K5" s="26">
        <f t="shared" ref="K5" si="2">+SUM(K7:K8)</f>
        <v>7776</v>
      </c>
    </row>
    <row r="6" spans="2:12" x14ac:dyDescent="0.25">
      <c r="B6" s="25" t="s">
        <v>1</v>
      </c>
      <c r="C6" s="27"/>
      <c r="D6" s="27"/>
      <c r="E6" s="27"/>
      <c r="F6" s="27"/>
      <c r="G6" s="27"/>
      <c r="H6" s="27"/>
      <c r="I6" s="27"/>
      <c r="J6" s="27"/>
      <c r="K6" s="27"/>
      <c r="L6" s="28"/>
    </row>
    <row r="7" spans="2:12" x14ac:dyDescent="0.25">
      <c r="B7" s="29" t="s">
        <v>2</v>
      </c>
      <c r="C7" s="30">
        <v>7661</v>
      </c>
      <c r="D7" s="30">
        <v>6232</v>
      </c>
      <c r="E7" s="30">
        <v>5758</v>
      </c>
      <c r="F7" s="30">
        <v>5680</v>
      </c>
      <c r="G7" s="30">
        <v>6138</v>
      </c>
      <c r="H7" s="30">
        <v>6376</v>
      </c>
      <c r="I7" s="30">
        <v>6472</v>
      </c>
      <c r="J7" s="30">
        <v>7211</v>
      </c>
      <c r="K7" s="30">
        <v>7033</v>
      </c>
    </row>
    <row r="8" spans="2:12" ht="15.75" thickBot="1" x14ac:dyDescent="0.3">
      <c r="B8" s="29" t="s">
        <v>3</v>
      </c>
      <c r="C8" s="30">
        <v>687</v>
      </c>
      <c r="D8" s="30">
        <v>526</v>
      </c>
      <c r="E8" s="30">
        <v>543</v>
      </c>
      <c r="F8" s="30">
        <v>555</v>
      </c>
      <c r="G8" s="30">
        <v>636</v>
      </c>
      <c r="H8" s="30">
        <v>608</v>
      </c>
      <c r="I8" s="30">
        <v>623</v>
      </c>
      <c r="J8" s="30">
        <v>745</v>
      </c>
      <c r="K8" s="30">
        <v>743</v>
      </c>
    </row>
    <row r="9" spans="2:12" x14ac:dyDescent="0.25">
      <c r="B9" s="25" t="s">
        <v>8</v>
      </c>
      <c r="C9" s="31" t="str">
        <f t="shared" ref="C9:H9" si="3">+IF(SUM(C10:C11)=C$5,"","no coincideix amb població penitenciaria")</f>
        <v/>
      </c>
      <c r="D9" s="31" t="str">
        <f t="shared" si="3"/>
        <v/>
      </c>
      <c r="E9" s="31" t="str">
        <f t="shared" si="3"/>
        <v/>
      </c>
      <c r="F9" s="31" t="str">
        <f t="shared" si="3"/>
        <v/>
      </c>
      <c r="G9" s="31" t="str">
        <f t="shared" si="3"/>
        <v/>
      </c>
      <c r="H9" s="31" t="str">
        <f t="shared" si="3"/>
        <v/>
      </c>
      <c r="I9" s="31" t="str">
        <f t="shared" ref="I9:J9" si="4">+IF(SUM(I10:I11)=I$5,"","no coincideix amb població penitenciaria")</f>
        <v/>
      </c>
      <c r="J9" s="31" t="str">
        <f t="shared" si="4"/>
        <v/>
      </c>
      <c r="K9" s="31" t="str">
        <f t="shared" ref="K9" si="5">+IF(SUM(K10:K11)=K$5,"","no coincideix amb població penitenciaria")</f>
        <v/>
      </c>
    </row>
    <row r="10" spans="2:12" x14ac:dyDescent="0.25">
      <c r="B10" s="29" t="s">
        <v>12</v>
      </c>
      <c r="C10" s="30">
        <v>182</v>
      </c>
      <c r="D10" s="30">
        <v>141</v>
      </c>
      <c r="E10" s="30">
        <v>103</v>
      </c>
      <c r="F10" s="30">
        <v>114</v>
      </c>
      <c r="G10" s="30">
        <v>102</v>
      </c>
      <c r="H10" s="30">
        <v>98</v>
      </c>
      <c r="I10" s="30">
        <v>104</v>
      </c>
      <c r="J10" s="30">
        <v>98</v>
      </c>
      <c r="K10" s="30">
        <v>108</v>
      </c>
    </row>
    <row r="11" spans="2:12" ht="15.75" thickBot="1" x14ac:dyDescent="0.3">
      <c r="B11" s="32" t="s">
        <v>13</v>
      </c>
      <c r="C11" s="33">
        <v>8166</v>
      </c>
      <c r="D11" s="33">
        <v>6617</v>
      </c>
      <c r="E11" s="33">
        <v>6198</v>
      </c>
      <c r="F11" s="33">
        <v>6121</v>
      </c>
      <c r="G11" s="33">
        <v>6672</v>
      </c>
      <c r="H11" s="33">
        <v>6886</v>
      </c>
      <c r="I11" s="33">
        <v>6991</v>
      </c>
      <c r="J11" s="33">
        <f>7956-J10</f>
        <v>7858</v>
      </c>
      <c r="K11" s="33">
        <v>7668</v>
      </c>
    </row>
    <row r="12" spans="2:12" ht="15.75" thickBot="1" x14ac:dyDescent="0.3">
      <c r="B12" s="32" t="s">
        <v>7</v>
      </c>
      <c r="C12" s="33">
        <v>36</v>
      </c>
      <c r="D12" s="33">
        <v>37</v>
      </c>
      <c r="E12" s="33">
        <v>37</v>
      </c>
      <c r="F12" s="33">
        <v>38</v>
      </c>
      <c r="G12" s="33">
        <v>38</v>
      </c>
      <c r="H12" s="33">
        <v>39.29</v>
      </c>
      <c r="I12" s="33">
        <v>39</v>
      </c>
      <c r="J12" s="33">
        <v>39</v>
      </c>
      <c r="K12" s="33">
        <v>39</v>
      </c>
    </row>
    <row r="13" spans="2:12" x14ac:dyDescent="0.25">
      <c r="B13" s="25" t="s">
        <v>4</v>
      </c>
      <c r="C13" s="31" t="str">
        <f t="shared" ref="C13:G13" si="6">+IF(SUM(C14:C15)=C$5,"","no coincideix amb població penitenciaria")</f>
        <v/>
      </c>
      <c r="D13" s="31" t="str">
        <f t="shared" si="6"/>
        <v/>
      </c>
      <c r="E13" s="31" t="str">
        <f t="shared" si="6"/>
        <v/>
      </c>
      <c r="F13" s="31" t="str">
        <f t="shared" si="6"/>
        <v/>
      </c>
      <c r="G13" s="31" t="str">
        <f t="shared" si="6"/>
        <v/>
      </c>
      <c r="H13" s="31" t="str">
        <f t="shared" ref="H13:J13" si="7">+IF(SUM(H14:H15)=H$5,"","no coincideix amb població penitenciaria")</f>
        <v/>
      </c>
      <c r="I13" s="31" t="str">
        <f t="shared" si="7"/>
        <v/>
      </c>
      <c r="J13" s="31" t="str">
        <f t="shared" si="7"/>
        <v/>
      </c>
      <c r="K13" s="31" t="str">
        <f t="shared" ref="K13" si="8">+IF(SUM(K14:K15)=K$5,"","no coincideix amb població penitenciaria")</f>
        <v/>
      </c>
    </row>
    <row r="14" spans="2:12" x14ac:dyDescent="0.25">
      <c r="B14" s="29" t="s">
        <v>5</v>
      </c>
      <c r="C14" s="30">
        <v>6251</v>
      </c>
      <c r="D14" s="30">
        <v>4917</v>
      </c>
      <c r="E14" s="30">
        <v>4793</v>
      </c>
      <c r="F14" s="30">
        <v>4774</v>
      </c>
      <c r="G14" s="30">
        <v>5232</v>
      </c>
      <c r="H14" s="30">
        <v>5399</v>
      </c>
      <c r="I14" s="30">
        <v>5455</v>
      </c>
      <c r="J14" s="30">
        <v>6080</v>
      </c>
      <c r="K14" s="30">
        <v>5890</v>
      </c>
    </row>
    <row r="15" spans="2:12" ht="15.75" thickBot="1" x14ac:dyDescent="0.3">
      <c r="B15" s="29" t="s">
        <v>6</v>
      </c>
      <c r="C15" s="30">
        <v>2097</v>
      </c>
      <c r="D15" s="30">
        <v>1841</v>
      </c>
      <c r="E15" s="30">
        <v>1508</v>
      </c>
      <c r="F15" s="30">
        <v>1461</v>
      </c>
      <c r="G15" s="30">
        <v>1542</v>
      </c>
      <c r="H15" s="30">
        <v>1585</v>
      </c>
      <c r="I15" s="30">
        <v>1640</v>
      </c>
      <c r="J15" s="30">
        <v>1876</v>
      </c>
      <c r="K15" s="30">
        <v>1886</v>
      </c>
    </row>
    <row r="16" spans="2:12" x14ac:dyDescent="0.25">
      <c r="B16" s="34"/>
      <c r="C16" s="34"/>
      <c r="D16" s="34"/>
      <c r="E16" s="34"/>
      <c r="F16" s="34"/>
      <c r="G16" s="34"/>
      <c r="H16" s="34"/>
      <c r="I16" s="34"/>
      <c r="J16" s="34"/>
      <c r="K16" s="34"/>
    </row>
  </sheetData>
  <phoneticPr fontId="0" type="noConversion"/>
  <pageMargins left="0.7" right="0.7" top="0.75" bottom="0.75" header="0.3" footer="0.3"/>
  <pageSetup paperSize="9" scale="64" orientation="landscape" r:id="rId1"/>
  <ignoredErrors>
    <ignoredError sqref="C9:I9 K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4"/>
  <sheetViews>
    <sheetView zoomScaleNormal="100" workbookViewId="0"/>
  </sheetViews>
  <sheetFormatPr defaultColWidth="9.140625" defaultRowHeight="15" x14ac:dyDescent="0.25"/>
  <cols>
    <col min="1" max="1" width="9.140625" style="23"/>
    <col min="2" max="2" width="60.7109375" style="23" customWidth="1"/>
    <col min="3" max="11" width="11.7109375" style="23" customWidth="1"/>
    <col min="12" max="16384" width="9.140625" style="23"/>
  </cols>
  <sheetData>
    <row r="2" spans="2:13" ht="17.25" x14ac:dyDescent="0.3">
      <c r="B2" s="35" t="s">
        <v>11</v>
      </c>
    </row>
    <row r="4" spans="2:13" ht="15.75" thickBot="1" x14ac:dyDescent="0.3">
      <c r="B4" s="24"/>
      <c r="C4" s="24">
        <v>2010</v>
      </c>
      <c r="D4" s="24">
        <v>2011</v>
      </c>
      <c r="E4" s="24">
        <v>2012</v>
      </c>
      <c r="F4" s="24">
        <v>2013</v>
      </c>
      <c r="G4" s="24">
        <v>2014</v>
      </c>
      <c r="H4" s="24">
        <v>2015</v>
      </c>
      <c r="I4" s="24">
        <v>2016</v>
      </c>
      <c r="J4" s="24">
        <v>2017</v>
      </c>
      <c r="K4" s="24">
        <v>2018</v>
      </c>
    </row>
    <row r="5" spans="2:13" ht="15.75" thickBot="1" x14ac:dyDescent="0.3">
      <c r="B5" s="25" t="s">
        <v>10</v>
      </c>
      <c r="C5" s="26">
        <f t="shared" ref="C5:H5" si="0">+SUM(C7:C8)</f>
        <v>17895</v>
      </c>
      <c r="D5" s="26">
        <f t="shared" si="0"/>
        <v>18375</v>
      </c>
      <c r="E5" s="26">
        <f t="shared" si="0"/>
        <v>14852</v>
      </c>
      <c r="F5" s="26">
        <f t="shared" si="0"/>
        <v>13483</v>
      </c>
      <c r="G5" s="26">
        <f t="shared" si="0"/>
        <v>13700</v>
      </c>
      <c r="H5" s="26">
        <f t="shared" si="0"/>
        <v>13854</v>
      </c>
      <c r="I5" s="26">
        <f t="shared" ref="I5:J5" si="1">+SUM(I7:I8)</f>
        <v>13762</v>
      </c>
      <c r="J5" s="26">
        <f t="shared" si="1"/>
        <v>15289</v>
      </c>
      <c r="K5" s="26">
        <f t="shared" ref="K5" si="2">+SUM(K7:K8)</f>
        <v>15302</v>
      </c>
    </row>
    <row r="6" spans="2:13" x14ac:dyDescent="0.25">
      <c r="B6" s="25" t="s">
        <v>1</v>
      </c>
      <c r="C6" s="27"/>
      <c r="D6" s="27"/>
      <c r="E6" s="27"/>
      <c r="F6" s="27"/>
      <c r="G6" s="27"/>
      <c r="H6" s="27"/>
      <c r="I6" s="27"/>
      <c r="J6" s="27"/>
      <c r="K6" s="27"/>
      <c r="L6" s="28"/>
      <c r="M6" s="28"/>
    </row>
    <row r="7" spans="2:13" x14ac:dyDescent="0.25">
      <c r="B7" s="29" t="s">
        <v>2</v>
      </c>
      <c r="C7" s="30">
        <v>16407</v>
      </c>
      <c r="D7" s="30">
        <v>16867</v>
      </c>
      <c r="E7" s="30">
        <v>13560</v>
      </c>
      <c r="F7" s="30">
        <v>12247</v>
      </c>
      <c r="G7" s="30">
        <v>12386</v>
      </c>
      <c r="H7" s="30">
        <v>12554</v>
      </c>
      <c r="I7" s="30">
        <v>12493</v>
      </c>
      <c r="J7" s="30">
        <v>14083</v>
      </c>
      <c r="K7" s="30">
        <v>14124</v>
      </c>
    </row>
    <row r="8" spans="2:13" ht="15.75" thickBot="1" x14ac:dyDescent="0.3">
      <c r="B8" s="29" t="s">
        <v>3</v>
      </c>
      <c r="C8" s="30">
        <v>1488</v>
      </c>
      <c r="D8" s="30">
        <v>1508</v>
      </c>
      <c r="E8" s="30">
        <v>1292</v>
      </c>
      <c r="F8" s="30">
        <v>1236</v>
      </c>
      <c r="G8" s="30">
        <v>1314</v>
      </c>
      <c r="H8" s="30">
        <v>1300</v>
      </c>
      <c r="I8" s="30">
        <v>1269</v>
      </c>
      <c r="J8" s="30">
        <v>1206</v>
      </c>
      <c r="K8" s="30">
        <v>1178</v>
      </c>
    </row>
    <row r="9" spans="2:13" x14ac:dyDescent="0.25">
      <c r="B9" s="25" t="s">
        <v>4</v>
      </c>
      <c r="C9" s="31" t="str">
        <f t="shared" ref="C9:H9" si="3">+IF(SUM(C10:C11)=C$5,"","no coincideix amb població penitenciaria")</f>
        <v/>
      </c>
      <c r="D9" s="31" t="str">
        <f t="shared" si="3"/>
        <v/>
      </c>
      <c r="E9" s="31" t="str">
        <f t="shared" si="3"/>
        <v/>
      </c>
      <c r="F9" s="31" t="str">
        <f t="shared" si="3"/>
        <v/>
      </c>
      <c r="G9" s="31" t="str">
        <f t="shared" si="3"/>
        <v/>
      </c>
      <c r="H9" s="31" t="str">
        <f t="shared" si="3"/>
        <v/>
      </c>
      <c r="I9" s="31" t="str">
        <f t="shared" ref="I9:J9" si="4">+IF(SUM(I10:I11)=I$5,"","no coincideix amb població penitenciaria")</f>
        <v/>
      </c>
      <c r="J9" s="31" t="str">
        <f t="shared" si="4"/>
        <v/>
      </c>
      <c r="K9" s="31" t="str">
        <f t="shared" ref="K9" si="5">+IF(SUM(K10:K11)=K$5,"","no coincideix amb població penitenciaria")</f>
        <v/>
      </c>
    </row>
    <row r="10" spans="2:13" x14ac:dyDescent="0.25">
      <c r="B10" s="29" t="s">
        <v>5</v>
      </c>
      <c r="C10" s="30">
        <v>13003</v>
      </c>
      <c r="D10" s="30">
        <v>13368</v>
      </c>
      <c r="E10" s="30">
        <v>10819</v>
      </c>
      <c r="F10" s="30">
        <v>10081</v>
      </c>
      <c r="G10" s="30">
        <v>10376</v>
      </c>
      <c r="H10" s="30">
        <v>10498</v>
      </c>
      <c r="I10" s="30">
        <v>10372</v>
      </c>
      <c r="J10" s="30">
        <v>12480</v>
      </c>
      <c r="K10" s="30">
        <v>12637</v>
      </c>
    </row>
    <row r="11" spans="2:13" ht="15.75" thickBot="1" x14ac:dyDescent="0.3">
      <c r="B11" s="29" t="s">
        <v>6</v>
      </c>
      <c r="C11" s="30">
        <v>4892</v>
      </c>
      <c r="D11" s="30">
        <v>5007</v>
      </c>
      <c r="E11" s="30">
        <v>4033</v>
      </c>
      <c r="F11" s="30">
        <v>3402</v>
      </c>
      <c r="G11" s="30">
        <v>3324</v>
      </c>
      <c r="H11" s="30">
        <v>3356</v>
      </c>
      <c r="I11" s="30">
        <v>3390</v>
      </c>
      <c r="J11" s="30">
        <v>2809</v>
      </c>
      <c r="K11" s="30">
        <v>2665</v>
      </c>
    </row>
    <row r="12" spans="2:13" x14ac:dyDescent="0.25">
      <c r="B12" s="34"/>
      <c r="C12" s="34"/>
      <c r="D12" s="34"/>
      <c r="E12" s="34"/>
      <c r="F12" s="34"/>
      <c r="G12" s="34"/>
      <c r="H12" s="34"/>
      <c r="I12" s="34"/>
      <c r="J12" s="34"/>
      <c r="K12" s="34"/>
    </row>
    <row r="14" spans="2:13" x14ac:dyDescent="0.25">
      <c r="C14" s="36"/>
      <c r="D14" s="36"/>
      <c r="E14" s="36"/>
      <c r="F14" s="36"/>
      <c r="G14" s="36"/>
      <c r="H14" s="36"/>
      <c r="I14" s="36"/>
      <c r="J14" s="36"/>
      <c r="K14" s="36"/>
    </row>
  </sheetData>
  <phoneticPr fontId="0" type="noConversion"/>
  <pageMargins left="0.7" right="0.7" top="0.75" bottom="0.75" header="0.3" footer="0.3"/>
  <pageSetup paperSize="9" scale="6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60"/>
  <sheetViews>
    <sheetView topLeftCell="A40" zoomScaleNormal="100" workbookViewId="0">
      <selection activeCell="O50" sqref="O50"/>
    </sheetView>
  </sheetViews>
  <sheetFormatPr defaultColWidth="9.140625" defaultRowHeight="15" x14ac:dyDescent="0.25"/>
  <cols>
    <col min="1" max="1" width="9.140625" style="23"/>
    <col min="2" max="2" width="60.7109375" style="23" customWidth="1"/>
    <col min="3" max="11" width="11.7109375" style="23" customWidth="1"/>
    <col min="12" max="16384" width="9.140625" style="23"/>
  </cols>
  <sheetData>
    <row r="2" spans="2:11" ht="17.25" x14ac:dyDescent="0.3">
      <c r="B2" s="35" t="s">
        <v>52</v>
      </c>
    </row>
    <row r="5" spans="2:11" ht="17.25" x14ac:dyDescent="0.25">
      <c r="B5" s="22" t="s">
        <v>53</v>
      </c>
      <c r="C5" s="36"/>
      <c r="D5" s="36"/>
      <c r="E5" s="36"/>
      <c r="F5" s="36"/>
      <c r="G5" s="36"/>
      <c r="H5" s="36"/>
      <c r="I5" s="36"/>
      <c r="J5" s="36"/>
      <c r="K5" s="36"/>
    </row>
    <row r="7" spans="2:11" ht="15.75" thickBot="1" x14ac:dyDescent="0.3">
      <c r="B7" s="24"/>
      <c r="C7" s="24">
        <v>2010</v>
      </c>
      <c r="D7" s="24">
        <v>2011</v>
      </c>
      <c r="E7" s="24">
        <v>2012</v>
      </c>
      <c r="F7" s="24">
        <v>2013</v>
      </c>
      <c r="G7" s="24">
        <v>2014</v>
      </c>
      <c r="H7" s="24">
        <v>2015</v>
      </c>
      <c r="I7" s="24">
        <v>2016</v>
      </c>
      <c r="J7" s="24">
        <v>2017</v>
      </c>
      <c r="K7" s="24">
        <v>2018</v>
      </c>
    </row>
    <row r="8" spans="2:11" ht="15.75" thickBot="1" x14ac:dyDescent="0.3">
      <c r="B8" s="25" t="s">
        <v>14</v>
      </c>
      <c r="C8" s="26">
        <f t="shared" ref="C8:J8" si="0">+SUM(C10,C11,C17)</f>
        <v>17319</v>
      </c>
      <c r="D8" s="26">
        <f t="shared" si="0"/>
        <v>11342</v>
      </c>
      <c r="E8" s="26">
        <f t="shared" si="0"/>
        <v>10705</v>
      </c>
      <c r="F8" s="26">
        <f t="shared" si="0"/>
        <v>11389</v>
      </c>
      <c r="G8" s="26">
        <f t="shared" si="0"/>
        <v>11296</v>
      </c>
      <c r="H8" s="26">
        <f t="shared" si="0"/>
        <v>10486</v>
      </c>
      <c r="I8" s="26">
        <f t="shared" si="0"/>
        <v>10080</v>
      </c>
      <c r="J8" s="26">
        <f t="shared" si="0"/>
        <v>9485</v>
      </c>
      <c r="K8" s="26">
        <f t="shared" ref="K8" si="1">+SUM(K10,K11,K17)</f>
        <v>9777</v>
      </c>
    </row>
    <row r="9" spans="2:11" x14ac:dyDescent="0.25">
      <c r="B9" s="25" t="s">
        <v>15</v>
      </c>
      <c r="C9" s="31" t="str">
        <f t="shared" ref="C9:J9" si="2">+IF(SUM(C10,C11,C17)=C$8,"","no coincideix amb població penitenciaria")</f>
        <v/>
      </c>
      <c r="D9" s="31" t="str">
        <f t="shared" si="2"/>
        <v/>
      </c>
      <c r="E9" s="31" t="str">
        <f t="shared" si="2"/>
        <v/>
      </c>
      <c r="F9" s="31" t="str">
        <f t="shared" si="2"/>
        <v/>
      </c>
      <c r="G9" s="31" t="str">
        <f t="shared" si="2"/>
        <v/>
      </c>
      <c r="H9" s="31" t="str">
        <f t="shared" si="2"/>
        <v/>
      </c>
      <c r="I9" s="31" t="str">
        <f t="shared" si="2"/>
        <v/>
      </c>
      <c r="J9" s="31" t="str">
        <f t="shared" si="2"/>
        <v/>
      </c>
      <c r="K9" s="31" t="str">
        <f t="shared" ref="K9" si="3">+IF(SUM(K10,K11,K17)=K$8,"","no coincideix amb població penitenciaria")</f>
        <v/>
      </c>
    </row>
    <row r="10" spans="2:11" x14ac:dyDescent="0.25">
      <c r="B10" s="37" t="s">
        <v>35</v>
      </c>
      <c r="C10" s="38">
        <v>14627</v>
      </c>
      <c r="D10" s="38">
        <v>9062</v>
      </c>
      <c r="E10" s="38">
        <v>8523</v>
      </c>
      <c r="F10" s="38">
        <v>9346</v>
      </c>
      <c r="G10" s="38">
        <v>9538</v>
      </c>
      <c r="H10" s="38">
        <v>8580</v>
      </c>
      <c r="I10" s="38">
        <f>7029+857</f>
        <v>7886</v>
      </c>
      <c r="J10" s="38">
        <v>7302</v>
      </c>
      <c r="K10" s="38">
        <v>7361</v>
      </c>
    </row>
    <row r="11" spans="2:11" x14ac:dyDescent="0.25">
      <c r="B11" s="37" t="s">
        <v>36</v>
      </c>
      <c r="C11" s="38">
        <f t="shared" ref="C11:H11" si="4">+SUM(C12:C16)</f>
        <v>2324</v>
      </c>
      <c r="D11" s="38">
        <f t="shared" si="4"/>
        <v>1982</v>
      </c>
      <c r="E11" s="38">
        <f t="shared" si="4"/>
        <v>1867</v>
      </c>
      <c r="F11" s="38">
        <f t="shared" si="4"/>
        <v>1770</v>
      </c>
      <c r="G11" s="38">
        <f t="shared" si="4"/>
        <v>1531</v>
      </c>
      <c r="H11" s="38">
        <f t="shared" si="4"/>
        <v>1637</v>
      </c>
      <c r="I11" s="38">
        <f t="shared" ref="I11:J11" si="5">+SUM(I12:I16)</f>
        <v>1830</v>
      </c>
      <c r="J11" s="38">
        <f t="shared" si="5"/>
        <v>1805</v>
      </c>
      <c r="K11" s="38">
        <f t="shared" ref="K11" si="6">+SUM(K12:K16)</f>
        <v>2025</v>
      </c>
    </row>
    <row r="12" spans="2:11" x14ac:dyDescent="0.25">
      <c r="B12" s="39" t="s">
        <v>23</v>
      </c>
      <c r="C12" s="30">
        <v>57</v>
      </c>
      <c r="D12" s="30">
        <v>81</v>
      </c>
      <c r="E12" s="30">
        <v>69</v>
      </c>
      <c r="F12" s="30">
        <v>47</v>
      </c>
      <c r="G12" s="30">
        <v>62</v>
      </c>
      <c r="H12" s="30">
        <v>43</v>
      </c>
      <c r="I12" s="30">
        <v>36</v>
      </c>
      <c r="J12" s="30">
        <v>36</v>
      </c>
      <c r="K12" s="30">
        <v>50</v>
      </c>
    </row>
    <row r="13" spans="2:11" x14ac:dyDescent="0.25">
      <c r="B13" s="39" t="s">
        <v>24</v>
      </c>
      <c r="C13" s="30">
        <v>19</v>
      </c>
      <c r="D13" s="30">
        <v>24</v>
      </c>
      <c r="E13" s="30">
        <v>20</v>
      </c>
      <c r="F13" s="30">
        <v>19</v>
      </c>
      <c r="G13" s="30">
        <v>19</v>
      </c>
      <c r="H13" s="30">
        <v>25</v>
      </c>
      <c r="I13" s="30">
        <v>36</v>
      </c>
      <c r="J13" s="30">
        <v>38</v>
      </c>
      <c r="K13" s="30">
        <v>59</v>
      </c>
    </row>
    <row r="14" spans="2:11" x14ac:dyDescent="0.25">
      <c r="B14" s="39" t="s">
        <v>25</v>
      </c>
      <c r="C14" s="30">
        <v>1809</v>
      </c>
      <c r="D14" s="30">
        <v>1504</v>
      </c>
      <c r="E14" s="30">
        <v>1432</v>
      </c>
      <c r="F14" s="30">
        <v>1372</v>
      </c>
      <c r="G14" s="30">
        <v>1115</v>
      </c>
      <c r="H14" s="30">
        <v>1153</v>
      </c>
      <c r="I14" s="30">
        <v>1320</v>
      </c>
      <c r="J14" s="30">
        <v>1233</v>
      </c>
      <c r="K14" s="30">
        <v>1411</v>
      </c>
    </row>
    <row r="15" spans="2:11" x14ac:dyDescent="0.25">
      <c r="B15" s="39" t="s">
        <v>26</v>
      </c>
      <c r="C15" s="30">
        <v>427</v>
      </c>
      <c r="D15" s="30">
        <v>361</v>
      </c>
      <c r="E15" s="30">
        <v>339</v>
      </c>
      <c r="F15" s="30">
        <v>321</v>
      </c>
      <c r="G15" s="30">
        <v>323</v>
      </c>
      <c r="H15" s="30">
        <v>406</v>
      </c>
      <c r="I15" s="30">
        <v>419</v>
      </c>
      <c r="J15" s="30">
        <v>489</v>
      </c>
      <c r="K15" s="30">
        <v>495</v>
      </c>
    </row>
    <row r="16" spans="2:11" x14ac:dyDescent="0.25">
      <c r="B16" s="39" t="s">
        <v>27</v>
      </c>
      <c r="C16" s="30">
        <v>12</v>
      </c>
      <c r="D16" s="30">
        <v>12</v>
      </c>
      <c r="E16" s="30">
        <v>7</v>
      </c>
      <c r="F16" s="30">
        <v>11</v>
      </c>
      <c r="G16" s="30">
        <v>12</v>
      </c>
      <c r="H16" s="30">
        <v>10</v>
      </c>
      <c r="I16" s="30">
        <v>19</v>
      </c>
      <c r="J16" s="30">
        <v>9</v>
      </c>
      <c r="K16" s="30">
        <v>10</v>
      </c>
    </row>
    <row r="17" spans="2:11" x14ac:dyDescent="0.25">
      <c r="B17" s="37" t="s">
        <v>37</v>
      </c>
      <c r="C17" s="38">
        <f t="shared" ref="C17:J17" si="7">+SUM(C18:C26)</f>
        <v>368</v>
      </c>
      <c r="D17" s="38">
        <f t="shared" si="7"/>
        <v>298</v>
      </c>
      <c r="E17" s="38">
        <f t="shared" si="7"/>
        <v>315</v>
      </c>
      <c r="F17" s="38">
        <f t="shared" si="7"/>
        <v>273</v>
      </c>
      <c r="G17" s="38">
        <f t="shared" si="7"/>
        <v>227</v>
      </c>
      <c r="H17" s="38">
        <f t="shared" si="7"/>
        <v>269</v>
      </c>
      <c r="I17" s="38">
        <f t="shared" si="7"/>
        <v>364</v>
      </c>
      <c r="J17" s="38">
        <f t="shared" si="7"/>
        <v>378</v>
      </c>
      <c r="K17" s="38">
        <f t="shared" ref="K17" si="8">+SUM(K18:K26)</f>
        <v>391</v>
      </c>
    </row>
    <row r="18" spans="2:11" x14ac:dyDescent="0.25">
      <c r="B18" s="39" t="s">
        <v>28</v>
      </c>
      <c r="C18" s="30">
        <v>11</v>
      </c>
      <c r="D18" s="30">
        <v>4</v>
      </c>
      <c r="E18" s="30">
        <v>7</v>
      </c>
      <c r="F18" s="30">
        <v>6</v>
      </c>
      <c r="G18" s="30">
        <v>2</v>
      </c>
      <c r="H18" s="30">
        <v>9</v>
      </c>
      <c r="I18" s="30">
        <v>28</v>
      </c>
      <c r="J18" s="30">
        <v>9</v>
      </c>
      <c r="K18" s="30">
        <v>1</v>
      </c>
    </row>
    <row r="19" spans="2:11" x14ac:dyDescent="0.25">
      <c r="B19" s="39" t="s">
        <v>29</v>
      </c>
      <c r="C19" s="30">
        <v>1</v>
      </c>
      <c r="D19" s="30">
        <v>2</v>
      </c>
      <c r="E19" s="30">
        <v>2</v>
      </c>
      <c r="F19" s="30">
        <v>2</v>
      </c>
      <c r="G19" s="30">
        <v>5</v>
      </c>
      <c r="H19" s="30">
        <v>5</v>
      </c>
      <c r="I19" s="30">
        <v>2</v>
      </c>
      <c r="J19" s="30">
        <v>5</v>
      </c>
      <c r="K19" s="30">
        <v>9</v>
      </c>
    </row>
    <row r="20" spans="2:11" x14ac:dyDescent="0.25">
      <c r="B20" s="39" t="s">
        <v>30</v>
      </c>
      <c r="C20" s="30">
        <v>0</v>
      </c>
      <c r="D20" s="30">
        <v>0</v>
      </c>
      <c r="E20" s="30">
        <v>1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</row>
    <row r="21" spans="2:11" x14ac:dyDescent="0.25">
      <c r="B21" s="39" t="s">
        <v>26</v>
      </c>
      <c r="C21" s="30">
        <v>71</v>
      </c>
      <c r="D21" s="30">
        <v>50</v>
      </c>
      <c r="E21" s="30">
        <v>61</v>
      </c>
      <c r="F21" s="30">
        <v>47</v>
      </c>
      <c r="G21" s="30">
        <v>29</v>
      </c>
      <c r="H21" s="30">
        <v>35</v>
      </c>
      <c r="I21" s="30">
        <v>25</v>
      </c>
      <c r="J21" s="30">
        <v>15</v>
      </c>
      <c r="K21" s="30">
        <v>31</v>
      </c>
    </row>
    <row r="22" spans="2:11" x14ac:dyDescent="0.25">
      <c r="B22" s="39" t="s">
        <v>31</v>
      </c>
      <c r="C22" s="30">
        <v>146</v>
      </c>
      <c r="D22" s="30">
        <v>101</v>
      </c>
      <c r="E22" s="30">
        <v>117</v>
      </c>
      <c r="F22" s="30">
        <v>88</v>
      </c>
      <c r="G22" s="30">
        <v>75</v>
      </c>
      <c r="H22" s="30">
        <v>97</v>
      </c>
      <c r="I22" s="30">
        <v>109</v>
      </c>
      <c r="J22" s="30">
        <v>119</v>
      </c>
      <c r="K22" s="30">
        <v>117</v>
      </c>
    </row>
    <row r="23" spans="2:11" x14ac:dyDescent="0.25">
      <c r="B23" s="39" t="s">
        <v>32</v>
      </c>
      <c r="C23" s="30">
        <v>51</v>
      </c>
      <c r="D23" s="30">
        <v>42</v>
      </c>
      <c r="E23" s="30">
        <v>48</v>
      </c>
      <c r="F23" s="30">
        <v>40</v>
      </c>
      <c r="G23" s="30">
        <v>33</v>
      </c>
      <c r="H23" s="30">
        <v>27</v>
      </c>
      <c r="I23" s="30">
        <v>30</v>
      </c>
      <c r="J23" s="30">
        <v>25</v>
      </c>
      <c r="K23" s="30">
        <v>36</v>
      </c>
    </row>
    <row r="24" spans="2:11" x14ac:dyDescent="0.25">
      <c r="B24" s="39" t="s">
        <v>33</v>
      </c>
      <c r="C24" s="30">
        <v>85</v>
      </c>
      <c r="D24" s="30">
        <v>97</v>
      </c>
      <c r="E24" s="30">
        <v>78</v>
      </c>
      <c r="F24" s="30">
        <v>87</v>
      </c>
      <c r="G24" s="30">
        <v>79</v>
      </c>
      <c r="H24" s="30">
        <v>95</v>
      </c>
      <c r="I24" s="30">
        <v>94</v>
      </c>
      <c r="J24" s="30">
        <v>88</v>
      </c>
      <c r="K24" s="30">
        <v>86</v>
      </c>
    </row>
    <row r="25" spans="2:11" x14ac:dyDescent="0.25">
      <c r="B25" s="39" t="s">
        <v>34</v>
      </c>
      <c r="C25" s="30">
        <v>3</v>
      </c>
      <c r="D25" s="30">
        <v>2</v>
      </c>
      <c r="E25" s="30">
        <v>1</v>
      </c>
      <c r="F25" s="30">
        <v>3</v>
      </c>
      <c r="G25" s="30">
        <v>4</v>
      </c>
      <c r="H25" s="30">
        <v>1</v>
      </c>
      <c r="I25" s="30">
        <v>0</v>
      </c>
      <c r="J25" s="30">
        <v>0</v>
      </c>
      <c r="K25" s="30">
        <v>2</v>
      </c>
    </row>
    <row r="26" spans="2:11" ht="15.75" thickBot="1" x14ac:dyDescent="0.3">
      <c r="B26" s="40" t="s">
        <v>42</v>
      </c>
      <c r="C26" s="43" t="s">
        <v>43</v>
      </c>
      <c r="D26" s="43" t="s">
        <v>43</v>
      </c>
      <c r="E26" s="43" t="s">
        <v>43</v>
      </c>
      <c r="F26" s="43" t="s">
        <v>43</v>
      </c>
      <c r="G26" s="43" t="s">
        <v>43</v>
      </c>
      <c r="H26" s="43" t="s">
        <v>43</v>
      </c>
      <c r="I26" s="33">
        <f>49+16+9+2</f>
        <v>76</v>
      </c>
      <c r="J26" s="33">
        <v>117</v>
      </c>
      <c r="K26" s="33">
        <v>109</v>
      </c>
    </row>
    <row r="27" spans="2:11" x14ac:dyDescent="0.25">
      <c r="B27" s="25" t="s">
        <v>16</v>
      </c>
      <c r="C27" s="31" t="str">
        <f t="shared" ref="C27:G27" si="9">+IF(SUM(C28:C33)=C$8,"","no coincideix amb població penitenciaria")</f>
        <v/>
      </c>
      <c r="D27" s="31" t="str">
        <f t="shared" si="9"/>
        <v/>
      </c>
      <c r="E27" s="31" t="str">
        <f t="shared" si="9"/>
        <v/>
      </c>
      <c r="F27" s="31" t="str">
        <f t="shared" si="9"/>
        <v/>
      </c>
      <c r="G27" s="31" t="str">
        <f t="shared" si="9"/>
        <v/>
      </c>
      <c r="H27" s="31"/>
      <c r="I27" s="31"/>
      <c r="J27" s="31"/>
      <c r="K27" s="31"/>
    </row>
    <row r="28" spans="2:11" x14ac:dyDescent="0.25">
      <c r="B28" s="29" t="s">
        <v>17</v>
      </c>
      <c r="C28" s="30">
        <v>11741</v>
      </c>
      <c r="D28" s="30">
        <v>5528</v>
      </c>
      <c r="E28" s="30">
        <v>4651</v>
      </c>
      <c r="F28" s="30">
        <v>5003</v>
      </c>
      <c r="G28" s="30">
        <v>3791</v>
      </c>
      <c r="H28" s="30">
        <v>4599</v>
      </c>
      <c r="I28" s="30">
        <v>4179</v>
      </c>
      <c r="J28" s="30">
        <v>3830</v>
      </c>
      <c r="K28" s="30">
        <v>3968</v>
      </c>
    </row>
    <row r="29" spans="2:11" x14ac:dyDescent="0.25">
      <c r="B29" s="29" t="s">
        <v>18</v>
      </c>
      <c r="C29" s="30">
        <v>2220</v>
      </c>
      <c r="D29" s="30">
        <v>2315</v>
      </c>
      <c r="E29" s="30">
        <v>2282</v>
      </c>
      <c r="F29" s="30">
        <v>2370</v>
      </c>
      <c r="G29" s="30">
        <v>2745</v>
      </c>
      <c r="H29" s="30">
        <v>2478</v>
      </c>
      <c r="I29" s="30">
        <v>2403</v>
      </c>
      <c r="J29" s="30">
        <v>2425</v>
      </c>
      <c r="K29" s="30">
        <v>2555</v>
      </c>
    </row>
    <row r="30" spans="2:11" x14ac:dyDescent="0.25">
      <c r="B30" s="29" t="s">
        <v>19</v>
      </c>
      <c r="C30" s="30">
        <v>997</v>
      </c>
      <c r="D30" s="30">
        <v>1050</v>
      </c>
      <c r="E30" s="30">
        <v>985</v>
      </c>
      <c r="F30" s="30">
        <v>922</v>
      </c>
      <c r="G30" s="30">
        <v>1013</v>
      </c>
      <c r="H30" s="30">
        <v>1081</v>
      </c>
      <c r="I30" s="30">
        <v>1144</v>
      </c>
      <c r="J30" s="30">
        <v>1183</v>
      </c>
      <c r="K30" s="30">
        <v>1245</v>
      </c>
    </row>
    <row r="31" spans="2:11" x14ac:dyDescent="0.25">
      <c r="B31" s="29" t="s">
        <v>20</v>
      </c>
      <c r="C31" s="30">
        <v>702</v>
      </c>
      <c r="D31" s="30">
        <v>897</v>
      </c>
      <c r="E31" s="30">
        <v>1155</v>
      </c>
      <c r="F31" s="30">
        <v>1317</v>
      </c>
      <c r="G31" s="30">
        <v>1650</v>
      </c>
      <c r="H31" s="30">
        <v>1516</v>
      </c>
      <c r="I31" s="30">
        <v>1232</v>
      </c>
      <c r="J31" s="30">
        <v>1520</v>
      </c>
      <c r="K31" s="30">
        <v>1517</v>
      </c>
    </row>
    <row r="32" spans="2:11" x14ac:dyDescent="0.25">
      <c r="B32" s="29" t="s">
        <v>21</v>
      </c>
      <c r="C32" s="30">
        <v>470</v>
      </c>
      <c r="D32" s="30">
        <v>490</v>
      </c>
      <c r="E32" s="30">
        <v>526</v>
      </c>
      <c r="F32" s="30">
        <v>573</v>
      </c>
      <c r="G32" s="30">
        <v>663</v>
      </c>
      <c r="H32" s="30">
        <v>528</v>
      </c>
      <c r="I32" s="30">
        <v>410</v>
      </c>
      <c r="J32" s="30">
        <v>461</v>
      </c>
      <c r="K32" s="30">
        <v>540</v>
      </c>
    </row>
    <row r="33" spans="2:11" ht="15.75" thickBot="1" x14ac:dyDescent="0.3">
      <c r="B33" s="29" t="s">
        <v>22</v>
      </c>
      <c r="C33" s="41">
        <v>1189</v>
      </c>
      <c r="D33" s="41">
        <v>1062</v>
      </c>
      <c r="E33" s="41">
        <v>1106</v>
      </c>
      <c r="F33" s="41">
        <v>1204</v>
      </c>
      <c r="G33" s="41">
        <v>1434</v>
      </c>
      <c r="H33" s="41">
        <v>1277</v>
      </c>
      <c r="I33" s="41">
        <f>I8-SUM(I28:I32)</f>
        <v>712</v>
      </c>
      <c r="J33" s="41">
        <v>1080</v>
      </c>
      <c r="K33" s="41">
        <f>10925-SUM(K28:K32)</f>
        <v>1100</v>
      </c>
    </row>
    <row r="34" spans="2:11" x14ac:dyDescent="0.25">
      <c r="B34" s="34"/>
      <c r="C34" s="42"/>
      <c r="D34" s="42"/>
      <c r="E34" s="42"/>
      <c r="F34" s="42"/>
      <c r="G34" s="42"/>
      <c r="H34" s="42"/>
      <c r="I34" s="42"/>
      <c r="J34" s="42"/>
      <c r="K34" s="42"/>
    </row>
    <row r="36" spans="2:11" ht="17.25" x14ac:dyDescent="0.25">
      <c r="B36" s="22" t="s">
        <v>54</v>
      </c>
    </row>
    <row r="38" spans="2:11" ht="15.75" thickBot="1" x14ac:dyDescent="0.3">
      <c r="B38" s="24"/>
      <c r="C38" s="24">
        <f t="shared" ref="C38:G38" si="10">+C7</f>
        <v>2010</v>
      </c>
      <c r="D38" s="24">
        <f t="shared" si="10"/>
        <v>2011</v>
      </c>
      <c r="E38" s="24">
        <f t="shared" si="10"/>
        <v>2012</v>
      </c>
      <c r="F38" s="24">
        <f t="shared" si="10"/>
        <v>2013</v>
      </c>
      <c r="G38" s="24">
        <f t="shared" si="10"/>
        <v>2014</v>
      </c>
      <c r="H38" s="24">
        <f>+H7</f>
        <v>2015</v>
      </c>
      <c r="I38" s="24">
        <f>+I7</f>
        <v>2016</v>
      </c>
      <c r="J38" s="24">
        <f>+J7</f>
        <v>2017</v>
      </c>
      <c r="K38" s="24">
        <f>+K7</f>
        <v>2018</v>
      </c>
    </row>
    <row r="39" spans="2:11" ht="15.75" thickBot="1" x14ac:dyDescent="0.3">
      <c r="B39" s="25" t="s">
        <v>38</v>
      </c>
      <c r="C39" s="26">
        <v>19890</v>
      </c>
      <c r="D39" s="26">
        <v>20563</v>
      </c>
      <c r="E39" s="26">
        <v>16885</v>
      </c>
      <c r="F39" s="26">
        <v>15608</v>
      </c>
      <c r="G39" s="26">
        <v>15874</v>
      </c>
      <c r="H39" s="26">
        <v>16221</v>
      </c>
      <c r="I39" s="26">
        <v>16243</v>
      </c>
      <c r="J39" s="26">
        <v>17853</v>
      </c>
      <c r="K39" s="26">
        <v>17948</v>
      </c>
    </row>
    <row r="40" spans="2:11" x14ac:dyDescent="0.25">
      <c r="B40" s="25" t="s">
        <v>15</v>
      </c>
      <c r="C40" s="31" t="str">
        <f t="shared" ref="C40:J40" si="11">+IF(SUM(C41,C42,C49)=C$39,"","no coincideix amb població penitenciaria")</f>
        <v/>
      </c>
      <c r="D40" s="31" t="str">
        <f t="shared" si="11"/>
        <v/>
      </c>
      <c r="E40" s="31" t="str">
        <f t="shared" si="11"/>
        <v/>
      </c>
      <c r="F40" s="31" t="str">
        <f t="shared" si="11"/>
        <v/>
      </c>
      <c r="G40" s="31" t="str">
        <f t="shared" si="11"/>
        <v/>
      </c>
      <c r="H40" s="31" t="str">
        <f t="shared" si="11"/>
        <v/>
      </c>
      <c r="I40" s="31" t="str">
        <f t="shared" si="11"/>
        <v/>
      </c>
      <c r="J40" s="31" t="str">
        <f t="shared" si="11"/>
        <v/>
      </c>
      <c r="K40" s="31" t="str">
        <f t="shared" ref="K40" si="12">+IF(SUM(K41,K42,K49)=K$39,"","no coincideix amb població penitenciaria")</f>
        <v/>
      </c>
    </row>
    <row r="41" spans="2:11" x14ac:dyDescent="0.25">
      <c r="B41" s="37" t="s">
        <v>35</v>
      </c>
      <c r="C41" s="38">
        <v>14662</v>
      </c>
      <c r="D41" s="38">
        <v>15653</v>
      </c>
      <c r="E41" s="38">
        <v>12273</v>
      </c>
      <c r="F41" s="38">
        <v>11156</v>
      </c>
      <c r="G41" s="38">
        <v>11697</v>
      </c>
      <c r="H41" s="38">
        <v>12109</v>
      </c>
      <c r="I41" s="38">
        <v>11571</v>
      </c>
      <c r="J41" s="38">
        <v>13614</v>
      </c>
      <c r="K41" s="38">
        <v>13465</v>
      </c>
    </row>
    <row r="42" spans="2:11" x14ac:dyDescent="0.25">
      <c r="B42" s="37" t="s">
        <v>36</v>
      </c>
      <c r="C42" s="38">
        <f t="shared" ref="C42:J42" si="13">+SUM(C43:C48)</f>
        <v>4400</v>
      </c>
      <c r="D42" s="38">
        <f t="shared" si="13"/>
        <v>4116</v>
      </c>
      <c r="E42" s="38">
        <f t="shared" si="13"/>
        <v>3891</v>
      </c>
      <c r="F42" s="38">
        <f t="shared" si="13"/>
        <v>3727</v>
      </c>
      <c r="G42" s="38">
        <f t="shared" si="13"/>
        <v>3566</v>
      </c>
      <c r="H42" s="38">
        <f t="shared" si="13"/>
        <v>3482</v>
      </c>
      <c r="I42" s="38">
        <f t="shared" si="13"/>
        <v>4017</v>
      </c>
      <c r="J42" s="38">
        <f t="shared" si="13"/>
        <v>3578</v>
      </c>
      <c r="K42" s="38">
        <f t="shared" ref="K42" si="14">+SUM(K43:K48)</f>
        <v>3762</v>
      </c>
    </row>
    <row r="43" spans="2:11" x14ac:dyDescent="0.25">
      <c r="B43" s="39" t="s">
        <v>23</v>
      </c>
      <c r="C43" s="30">
        <v>293</v>
      </c>
      <c r="D43" s="30">
        <v>246</v>
      </c>
      <c r="E43" s="30">
        <v>241</v>
      </c>
      <c r="F43" s="30">
        <v>222</v>
      </c>
      <c r="G43" s="30">
        <v>211</v>
      </c>
      <c r="H43" s="30">
        <v>162</v>
      </c>
      <c r="I43" s="30">
        <v>133</v>
      </c>
      <c r="J43" s="30">
        <v>120</v>
      </c>
      <c r="K43" s="30">
        <v>127</v>
      </c>
    </row>
    <row r="44" spans="2:11" x14ac:dyDescent="0.25">
      <c r="B44" s="39" t="s">
        <v>24</v>
      </c>
      <c r="C44" s="30">
        <v>71</v>
      </c>
      <c r="D44" s="30">
        <v>66</v>
      </c>
      <c r="E44" s="30">
        <v>56</v>
      </c>
      <c r="F44" s="30">
        <v>46</v>
      </c>
      <c r="G44" s="30">
        <v>52</v>
      </c>
      <c r="H44" s="30">
        <v>62</v>
      </c>
      <c r="I44" s="30">
        <v>63</v>
      </c>
      <c r="J44" s="30">
        <v>68</v>
      </c>
      <c r="K44" s="30">
        <v>96</v>
      </c>
    </row>
    <row r="45" spans="2:11" x14ac:dyDescent="0.25">
      <c r="B45" s="39" t="s">
        <v>25</v>
      </c>
      <c r="C45" s="30">
        <v>2913</v>
      </c>
      <c r="D45" s="30">
        <v>2642</v>
      </c>
      <c r="E45" s="30">
        <v>2527</v>
      </c>
      <c r="F45" s="30">
        <v>2412</v>
      </c>
      <c r="G45" s="30">
        <v>2292</v>
      </c>
      <c r="H45" s="30">
        <v>2210</v>
      </c>
      <c r="I45" s="30">
        <v>2141</v>
      </c>
      <c r="J45" s="30">
        <v>2227</v>
      </c>
      <c r="K45" s="30">
        <v>2306</v>
      </c>
    </row>
    <row r="46" spans="2:11" x14ac:dyDescent="0.25">
      <c r="B46" s="39" t="s">
        <v>26</v>
      </c>
      <c r="C46" s="30">
        <v>1095</v>
      </c>
      <c r="D46" s="30">
        <v>1134</v>
      </c>
      <c r="E46" s="30">
        <v>1050</v>
      </c>
      <c r="F46" s="30">
        <v>1026</v>
      </c>
      <c r="G46" s="30">
        <v>991</v>
      </c>
      <c r="H46" s="30">
        <v>1026</v>
      </c>
      <c r="I46" s="30">
        <v>1068</v>
      </c>
      <c r="J46" s="30">
        <v>1143</v>
      </c>
      <c r="K46" s="30">
        <v>1215</v>
      </c>
    </row>
    <row r="47" spans="2:11" x14ac:dyDescent="0.25">
      <c r="B47" s="39" t="s">
        <v>27</v>
      </c>
      <c r="C47" s="30">
        <v>28</v>
      </c>
      <c r="D47" s="30">
        <v>28</v>
      </c>
      <c r="E47" s="30">
        <v>17</v>
      </c>
      <c r="F47" s="30">
        <v>21</v>
      </c>
      <c r="G47" s="30">
        <v>20</v>
      </c>
      <c r="H47" s="30">
        <v>22</v>
      </c>
      <c r="I47" s="30">
        <v>27</v>
      </c>
      <c r="J47" s="30">
        <v>20</v>
      </c>
      <c r="K47" s="30">
        <v>18</v>
      </c>
    </row>
    <row r="48" spans="2:11" x14ac:dyDescent="0.25">
      <c r="B48" s="39" t="s">
        <v>42</v>
      </c>
      <c r="C48" s="44" t="s">
        <v>43</v>
      </c>
      <c r="D48" s="44" t="s">
        <v>43</v>
      </c>
      <c r="E48" s="44" t="s">
        <v>43</v>
      </c>
      <c r="F48" s="44" t="s">
        <v>43</v>
      </c>
      <c r="G48" s="44" t="s">
        <v>43</v>
      </c>
      <c r="H48" s="44" t="s">
        <v>43</v>
      </c>
      <c r="I48" s="30">
        <v>585</v>
      </c>
      <c r="J48" s="30">
        <v>0</v>
      </c>
      <c r="K48" s="30">
        <v>0</v>
      </c>
    </row>
    <row r="49" spans="2:11" x14ac:dyDescent="0.25">
      <c r="B49" s="37" t="s">
        <v>37</v>
      </c>
      <c r="C49" s="38">
        <f t="shared" ref="C49:J49" si="15">+SUM(C50:C58)</f>
        <v>828</v>
      </c>
      <c r="D49" s="38">
        <f t="shared" si="15"/>
        <v>794</v>
      </c>
      <c r="E49" s="38">
        <f t="shared" si="15"/>
        <v>721</v>
      </c>
      <c r="F49" s="38">
        <f t="shared" si="15"/>
        <v>725</v>
      </c>
      <c r="G49" s="38">
        <f t="shared" si="15"/>
        <v>611</v>
      </c>
      <c r="H49" s="38">
        <f t="shared" si="15"/>
        <v>630</v>
      </c>
      <c r="I49" s="38">
        <f t="shared" si="15"/>
        <v>655</v>
      </c>
      <c r="J49" s="38">
        <f t="shared" si="15"/>
        <v>661</v>
      </c>
      <c r="K49" s="38">
        <f t="shared" ref="K49" si="16">+SUM(K50:K58)</f>
        <v>721</v>
      </c>
    </row>
    <row r="50" spans="2:11" x14ac:dyDescent="0.25">
      <c r="B50" s="39" t="s">
        <v>28</v>
      </c>
      <c r="C50" s="30">
        <v>19</v>
      </c>
      <c r="D50" s="30">
        <v>19</v>
      </c>
      <c r="E50" s="30">
        <v>13</v>
      </c>
      <c r="F50" s="30">
        <v>14</v>
      </c>
      <c r="G50" s="30">
        <v>5</v>
      </c>
      <c r="H50" s="30">
        <v>11</v>
      </c>
      <c r="I50" s="30">
        <v>25</v>
      </c>
      <c r="J50" s="30">
        <v>26</v>
      </c>
      <c r="K50" s="30">
        <v>13</v>
      </c>
    </row>
    <row r="51" spans="2:11" x14ac:dyDescent="0.25">
      <c r="B51" s="39" t="s">
        <v>29</v>
      </c>
      <c r="C51" s="30">
        <v>2</v>
      </c>
      <c r="D51" s="30">
        <v>4</v>
      </c>
      <c r="E51" s="30">
        <v>4</v>
      </c>
      <c r="F51" s="30">
        <v>5</v>
      </c>
      <c r="G51" s="30">
        <v>7</v>
      </c>
      <c r="H51" s="30">
        <v>9</v>
      </c>
      <c r="I51" s="30">
        <v>8</v>
      </c>
      <c r="J51" s="30">
        <v>9</v>
      </c>
      <c r="K51" s="30">
        <v>11</v>
      </c>
    </row>
    <row r="52" spans="2:11" x14ac:dyDescent="0.25">
      <c r="B52" s="39" t="s">
        <v>30</v>
      </c>
      <c r="C52" s="30">
        <v>0</v>
      </c>
      <c r="D52" s="30">
        <v>0</v>
      </c>
      <c r="E52" s="30">
        <v>1</v>
      </c>
      <c r="F52" s="30">
        <v>1</v>
      </c>
      <c r="G52" s="30">
        <v>1</v>
      </c>
      <c r="H52" s="30">
        <v>1</v>
      </c>
      <c r="I52" s="30">
        <v>0</v>
      </c>
      <c r="J52" s="30">
        <v>0</v>
      </c>
      <c r="K52" s="30">
        <v>0</v>
      </c>
    </row>
    <row r="53" spans="2:11" x14ac:dyDescent="0.25">
      <c r="B53" s="39" t="s">
        <v>26</v>
      </c>
      <c r="C53" s="30">
        <v>115</v>
      </c>
      <c r="D53" s="30">
        <v>119</v>
      </c>
      <c r="E53" s="30">
        <v>113</v>
      </c>
      <c r="F53" s="30">
        <v>119</v>
      </c>
      <c r="G53" s="30">
        <v>73</v>
      </c>
      <c r="H53" s="30">
        <v>80</v>
      </c>
      <c r="I53" s="30">
        <v>68</v>
      </c>
      <c r="J53" s="30">
        <v>39</v>
      </c>
      <c r="K53" s="30">
        <v>65</v>
      </c>
    </row>
    <row r="54" spans="2:11" x14ac:dyDescent="0.25">
      <c r="B54" s="39" t="s">
        <v>31</v>
      </c>
      <c r="C54" s="30">
        <v>310</v>
      </c>
      <c r="D54" s="30">
        <v>306</v>
      </c>
      <c r="E54" s="30">
        <v>275</v>
      </c>
      <c r="F54" s="30">
        <v>259</v>
      </c>
      <c r="G54" s="30">
        <v>217</v>
      </c>
      <c r="H54" s="30">
        <v>234</v>
      </c>
      <c r="I54" s="30">
        <v>230</v>
      </c>
      <c r="J54" s="30">
        <v>221</v>
      </c>
      <c r="K54" s="30">
        <v>235</v>
      </c>
    </row>
    <row r="55" spans="2:11" x14ac:dyDescent="0.25">
      <c r="B55" s="39" t="s">
        <v>32</v>
      </c>
      <c r="C55" s="30">
        <v>109</v>
      </c>
      <c r="D55" s="30">
        <v>94</v>
      </c>
      <c r="E55" s="30">
        <v>79</v>
      </c>
      <c r="F55" s="30">
        <v>89</v>
      </c>
      <c r="G55" s="30">
        <v>89</v>
      </c>
      <c r="H55" s="30">
        <v>60</v>
      </c>
      <c r="I55" s="30">
        <v>51</v>
      </c>
      <c r="J55" s="30">
        <v>61</v>
      </c>
      <c r="K55" s="30">
        <v>65</v>
      </c>
    </row>
    <row r="56" spans="2:11" x14ac:dyDescent="0.25">
      <c r="B56" s="39" t="s">
        <v>33</v>
      </c>
      <c r="C56" s="30">
        <v>266</v>
      </c>
      <c r="D56" s="30">
        <v>247</v>
      </c>
      <c r="E56" s="30">
        <v>232</v>
      </c>
      <c r="F56" s="30">
        <v>232</v>
      </c>
      <c r="G56" s="30">
        <v>216</v>
      </c>
      <c r="H56" s="30">
        <v>231</v>
      </c>
      <c r="I56" s="30">
        <v>229</v>
      </c>
      <c r="J56" s="30">
        <v>219</v>
      </c>
      <c r="K56" s="30">
        <v>220</v>
      </c>
    </row>
    <row r="57" spans="2:11" x14ac:dyDescent="0.25">
      <c r="B57" s="39" t="s">
        <v>34</v>
      </c>
      <c r="C57" s="30">
        <v>7</v>
      </c>
      <c r="D57" s="30">
        <v>5</v>
      </c>
      <c r="E57" s="30">
        <v>4</v>
      </c>
      <c r="F57" s="30">
        <v>6</v>
      </c>
      <c r="G57" s="30">
        <v>3</v>
      </c>
      <c r="H57" s="30">
        <v>4</v>
      </c>
      <c r="I57" s="30">
        <v>5</v>
      </c>
      <c r="J57" s="30">
        <v>3</v>
      </c>
      <c r="K57" s="30">
        <v>2</v>
      </c>
    </row>
    <row r="58" spans="2:11" ht="15.75" thickBot="1" x14ac:dyDescent="0.3">
      <c r="B58" s="40" t="s">
        <v>42</v>
      </c>
      <c r="C58" s="43" t="s">
        <v>43</v>
      </c>
      <c r="D58" s="43" t="s">
        <v>43</v>
      </c>
      <c r="E58" s="43" t="s">
        <v>43</v>
      </c>
      <c r="F58" s="43" t="s">
        <v>43</v>
      </c>
      <c r="G58" s="43" t="s">
        <v>43</v>
      </c>
      <c r="H58" s="43" t="s">
        <v>43</v>
      </c>
      <c r="I58" s="33">
        <v>39</v>
      </c>
      <c r="J58" s="33">
        <v>83</v>
      </c>
      <c r="K58" s="33">
        <v>110</v>
      </c>
    </row>
    <row r="59" spans="2:11" x14ac:dyDescent="0.25">
      <c r="B59" s="34"/>
      <c r="C59" s="42"/>
      <c r="D59" s="42"/>
      <c r="E59" s="42"/>
      <c r="F59" s="42"/>
      <c r="G59" s="42"/>
      <c r="H59" s="42"/>
      <c r="I59" s="42"/>
      <c r="J59" s="42"/>
      <c r="K59" s="42"/>
    </row>
    <row r="60" spans="2:11" ht="17.25" x14ac:dyDescent="0.25">
      <c r="B60" s="23" t="s">
        <v>56</v>
      </c>
    </row>
  </sheetData>
  <phoneticPr fontId="0" type="noConversion"/>
  <pageMargins left="0.7" right="0.7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5</vt:i4>
      </vt:variant>
      <vt:variant>
        <vt:lpstr>Intervals amb nom</vt:lpstr>
      </vt:variant>
      <vt:variant>
        <vt:i4>4</vt:i4>
      </vt:variant>
    </vt:vector>
  </HeadingPairs>
  <TitlesOfParts>
    <vt:vector size="9" baseType="lpstr">
      <vt:lpstr>Índex</vt:lpstr>
      <vt:lpstr>Pàg.1</vt:lpstr>
      <vt:lpstr>Pàg.2</vt:lpstr>
      <vt:lpstr>Pàg.3</vt:lpstr>
      <vt:lpstr>Pàg.4</vt:lpstr>
      <vt:lpstr>Pàg.1!Àrea_d'impressió</vt:lpstr>
      <vt:lpstr>Pàg.2!Àrea_d'impressió</vt:lpstr>
      <vt:lpstr>Pàg.3!Àrea_d'impressió</vt:lpstr>
      <vt:lpstr>Pàg.4!Àrea_d'impressió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Estadístiques 2018. Mesures penals alternatives</dc:title>
  <dc:subject>Estadístiques 2018. Mesures penals alternatives</dc:subject>
  <dc:creator>Generalitat de Catalunya. Departament de Justícia</dc:creator>
  <cp:keywords>estadístiques, estadística, mesures, penals, alternatives, 2018</cp:keywords>
  <cp:lastModifiedBy>Redondo Vega, Yolanda</cp:lastModifiedBy>
  <cp:lastPrinted>2015-03-19T11:23:02Z</cp:lastPrinted>
  <dcterms:created xsi:type="dcterms:W3CDTF">2015-03-19T11:07:29Z</dcterms:created>
  <dcterms:modified xsi:type="dcterms:W3CDTF">2019-03-11T14:27:31Z</dcterms:modified>
</cp:coreProperties>
</file>