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255" windowWidth="15360" windowHeight="8955" tabRatio="654" activeTab="0"/>
  </bookViews>
  <sheets>
    <sheet name="índex 6.1" sheetId="1" r:id="rId1"/>
    <sheet name="6.1.1" sheetId="2" r:id="rId2"/>
    <sheet name="6.1.2" sheetId="3" r:id="rId3"/>
    <sheet name="6.1.3" sheetId="4" r:id="rId4"/>
    <sheet name="6.1.4 " sheetId="5" r:id="rId5"/>
    <sheet name="6.1.5" sheetId="6" r:id="rId6"/>
  </sheets>
  <definedNames>
    <definedName name="_xlnm.Print_Area" localSheetId="1">'6.1.1'!$A$1:$S$27</definedName>
    <definedName name="_xlnm.Print_Area" localSheetId="2">'6.1.2'!$A$1:$Q$92</definedName>
    <definedName name="_xlnm.Print_Area" localSheetId="3">'6.1.3'!$A$1:$F$35</definedName>
    <definedName name="_xlnm.Print_Area" localSheetId="4">'6.1.4 '!$A$1:$Q$32</definedName>
  </definedNames>
  <calcPr fullCalcOnLoad="1"/>
</workbook>
</file>

<file path=xl/sharedStrings.xml><?xml version="1.0" encoding="utf-8"?>
<sst xmlns="http://schemas.openxmlformats.org/spreadsheetml/2006/main" count="185" uniqueCount="80">
  <si>
    <t>Girona</t>
  </si>
  <si>
    <t>Lleida</t>
  </si>
  <si>
    <t>Tarragona</t>
  </si>
  <si>
    <t>Total</t>
  </si>
  <si>
    <t>Catalunya</t>
  </si>
  <si>
    <t>Nombre</t>
  </si>
  <si>
    <t>Barcelona</t>
  </si>
  <si>
    <t>s.d.</t>
  </si>
  <si>
    <t>6.1</t>
  </si>
  <si>
    <t>6.1.1</t>
  </si>
  <si>
    <t>6.1.2</t>
  </si>
  <si>
    <t>6.1.3</t>
  </si>
  <si>
    <t>6.1.4</t>
  </si>
  <si>
    <t>Transport per carretera</t>
  </si>
  <si>
    <t xml:space="preserve">Motiu </t>
  </si>
  <si>
    <t>Infraccions detectades</t>
  </si>
  <si>
    <t>Expedients incoats</t>
  </si>
  <si>
    <t>- Manca de tarjeta de transports servei públic</t>
  </si>
  <si>
    <t>- Manca de tarjeta de transports privat</t>
  </si>
  <si>
    <t>- Tacògraf</t>
  </si>
  <si>
    <t>- Temps de conducció i descans</t>
  </si>
  <si>
    <t>- Limitador de velocitat</t>
  </si>
  <si>
    <t>- Excès de pes</t>
  </si>
  <si>
    <t>- Transport escolar i de menors</t>
  </si>
  <si>
    <t>- Transport de viatgers/eres</t>
  </si>
  <si>
    <t>- Transport internacional</t>
  </si>
  <si>
    <t>- Altres</t>
  </si>
  <si>
    <t>Expedients resolts</t>
  </si>
  <si>
    <t>Vehicles controlats</t>
  </si>
  <si>
    <t>Transports de viatger</t>
  </si>
  <si>
    <t>Transports de mercaderies</t>
  </si>
  <si>
    <t>(1) S'hi inclouen els vehicles funeraris i autoturismes.</t>
  </si>
  <si>
    <t>Total línies urbanes</t>
  </si>
  <si>
    <t>% var.</t>
  </si>
  <si>
    <t xml:space="preserve">Total viatgers </t>
  </si>
  <si>
    <t>Font: Direcció General de Transport i Mobilitat</t>
  </si>
  <si>
    <t>Font: Direcció General de Transports i Mobilitat</t>
  </si>
  <si>
    <t>milers de viatges</t>
  </si>
  <si>
    <t>- Transport de mercaderies perilloses</t>
  </si>
  <si>
    <t>ANY</t>
  </si>
  <si>
    <t>Transport nacional (destí Catalunya)</t>
  </si>
  <si>
    <t>Transport nacional (origen Catalunya)</t>
  </si>
  <si>
    <t>Transport internacional (destí Catalunya)</t>
  </si>
  <si>
    <t>Transport internacional (origen Catalunya)</t>
  </si>
  <si>
    <t>Milers de tn</t>
  </si>
  <si>
    <t>Tones transportades</t>
  </si>
  <si>
    <t>Total transport Catalunya</t>
  </si>
  <si>
    <t>Transport intramunicipal</t>
  </si>
  <si>
    <t xml:space="preserve">Transport intermunicipal </t>
  </si>
  <si>
    <t xml:space="preserve">Total transport intraregional </t>
  </si>
  <si>
    <t>Total transport interregional</t>
  </si>
  <si>
    <t>Total transport internacional</t>
  </si>
  <si>
    <t>Transport amb autobusos</t>
  </si>
  <si>
    <t>Transports de Barcelona</t>
  </si>
  <si>
    <t>Autobusos AMB (gestió indirecte)</t>
  </si>
  <si>
    <t>Urbans AMTU</t>
  </si>
  <si>
    <t>Urbans Girona, Lleida, Tarragona i Reus</t>
  </si>
  <si>
    <t>% variació</t>
  </si>
  <si>
    <t>Interurbans DGTM</t>
  </si>
  <si>
    <t>(2) S'hi inclouen vehicles pesants i lleugers.</t>
  </si>
  <si>
    <t>6.1.5</t>
  </si>
  <si>
    <t>Viatgers transportats</t>
  </si>
  <si>
    <r>
      <t xml:space="preserve">Viatgers per km recorregut </t>
    </r>
    <r>
      <rPr>
        <vertAlign val="subscript"/>
        <sz val="9"/>
        <rFont val="Arial"/>
        <family val="2"/>
      </rPr>
      <t>(1)</t>
    </r>
    <r>
      <rPr>
        <sz val="9"/>
        <rFont val="Arial"/>
        <family val="2"/>
      </rPr>
      <t xml:space="preserve"> </t>
    </r>
  </si>
  <si>
    <t>Viatgers per km transportats</t>
  </si>
  <si>
    <t>viatgers per km transportats</t>
  </si>
  <si>
    <t>Font: Enquesta permament de transport de mercaderies per carreteres. Ministeri de Foment (taula 6.3)</t>
  </si>
  <si>
    <t xml:space="preserve">Girona </t>
  </si>
  <si>
    <t>(1) viatgers transportats dividit pel total de quilometratge</t>
  </si>
  <si>
    <t>Viatgers transportats amb origen i destinació a dins de Catalunya</t>
  </si>
  <si>
    <t>Autoritzacions de transports per carretera, 1994 - 2018</t>
  </si>
  <si>
    <t>6.1.3 Autorització de transports per carretera, 1994 - 2018</t>
  </si>
  <si>
    <t>Expedients sancionadors en matèria de transport per carretera, 2007 - 2018</t>
  </si>
  <si>
    <t>6.1.4 Expedients sancionadors en matèria de transports per carretera, 2007 - 2018</t>
  </si>
  <si>
    <t>% var.18/17</t>
  </si>
  <si>
    <t>6.1.5 Transport de mercaderies per carretera, 2005 - 2018</t>
  </si>
  <si>
    <t>Transport de mercaderies per carretera, 2005 - 2018</t>
  </si>
  <si>
    <t>6.1.1 Transport de viatgers per carretera: serveis urbans i interurbans, 2010 - 2018</t>
  </si>
  <si>
    <t>Transport de viatgers per carretera: serveis urbans i interurbans, 2010 - 2018</t>
  </si>
  <si>
    <t>Transport regular de viatgers per carretera. Viatgers transportats per províncies, 2005- 2018</t>
  </si>
  <si>
    <t>6.1.2 Transport regular de viatgers per carretera. Viatgers transportats per província, 2005 - 2018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</si>
</sst>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_);\(#,##0\)"/>
    <numFmt numFmtId="195" formatCode="General_)"/>
    <numFmt numFmtId="196" formatCode="0.0%"/>
    <numFmt numFmtId="197" formatCode="0.000%"/>
    <numFmt numFmtId="198" formatCode="0.000000"/>
    <numFmt numFmtId="199" formatCode="0.00000"/>
    <numFmt numFmtId="200" formatCode="#,##0.0"/>
    <numFmt numFmtId="201" formatCode="0,000.0%"/>
    <numFmt numFmtId="202" formatCode="0.0"/>
    <numFmt numFmtId="203" formatCode="###0.00\ _P_t_s;[Red]\-###0.00\ _P_t_s"/>
    <numFmt numFmtId="204" formatCode="###0\ _P_t_s;[Red]\-###0\ _P_t_s"/>
    <numFmt numFmtId="205" formatCode="###0.0\ _P_t_s;[Red]\-###0.0\ _P_t_s"/>
    <numFmt numFmtId="206" formatCode="_-* #,##0.0\ _P_t_s_-;\-* #,##0.0\ _P_t_s_-;_-* &quot;-&quot;\ _P_t_s_-;_-@_-"/>
    <numFmt numFmtId="207" formatCode="#,##0.0\ _P_t_s;\-#,##0.00\ _P_t_s"/>
    <numFmt numFmtId="208" formatCode="dd\-mmm_)"/>
    <numFmt numFmtId="209" formatCode="#,##0.00_);\(#,##0.00\)"/>
    <numFmt numFmtId="210" formatCode="0.000"/>
    <numFmt numFmtId="211" formatCode="#,##0.0;[Red]\-#,##0.0"/>
    <numFmt numFmtId="212" formatCode="_-* #,##0&quot;Pts&quot;_-;\-* #,##0&quot;Pts&quot;_-;_-* &quot;-&quot;&quot;Pts&quot;_-;_-@_-"/>
    <numFmt numFmtId="213" formatCode="_-* #,##0_P_t_s_-;\-* #,##0_P_t_s_-;_-* &quot;-&quot;_P_t_s_-;_-@_-"/>
    <numFmt numFmtId="214" formatCode="_-* #,##0.00&quot;Pts&quot;_-;\-* #,##0.00&quot;Pts&quot;_-;_-* &quot;-&quot;??&quot;Pts&quot;_-;_-@_-"/>
    <numFmt numFmtId="215" formatCode="_-* #,##0.00_P_t_s_-;\-* #,##0.00_P_t_s_-;_-* &quot;-&quot;??_P_t_s_-;_-@_-"/>
    <numFmt numFmtId="216" formatCode="#,##0.0_);\(#,##0.0\)"/>
    <numFmt numFmtId="217" formatCode="_-* #,##0.0\ _€_-;\-* #,##0.0\ _€_-;_-* &quot;-&quot;?\ _€_-;_-@_-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</numFmts>
  <fonts count="57">
    <font>
      <sz val="10"/>
      <name val="Arial"/>
      <family val="0"/>
    </font>
    <font>
      <b/>
      <sz val="11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sz val="9"/>
      <color indexed="8"/>
      <name val="Arial"/>
      <family val="2"/>
    </font>
    <font>
      <b/>
      <sz val="11"/>
      <name val="B Helvetica Bold"/>
      <family val="0"/>
    </font>
    <font>
      <b/>
      <sz val="12"/>
      <name val="B Helvetica Bold"/>
      <family val="0"/>
    </font>
    <font>
      <sz val="12"/>
      <name val="B Helvetica Bold"/>
      <family val="0"/>
    </font>
    <font>
      <b/>
      <sz val="12"/>
      <name val="Helvetica CondensedBold"/>
      <family val="0"/>
    </font>
    <font>
      <sz val="9"/>
      <name val="Helvetica Condensed"/>
      <family val="0"/>
    </font>
    <font>
      <sz val="9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bscript"/>
      <sz val="9"/>
      <name val="Arial"/>
      <family val="2"/>
    </font>
    <font>
      <b/>
      <sz val="12"/>
      <name val="Arial"/>
      <family val="2"/>
    </font>
    <font>
      <sz val="12"/>
      <color indexed="10"/>
      <name val="B Helvetica Bold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187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195" fontId="3" fillId="0" borderId="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3" fontId="2" fillId="0" borderId="0" xfId="0" applyNumberFormat="1" applyFont="1" applyAlignment="1">
      <alignment/>
    </xf>
    <xf numFmtId="195" fontId="2" fillId="0" borderId="0" xfId="0" applyNumberFormat="1" applyFont="1" applyBorder="1" applyAlignment="1" applyProtection="1">
      <alignment horizontal="left"/>
      <protection locked="0"/>
    </xf>
    <xf numFmtId="194" fontId="2" fillId="0" borderId="0" xfId="0" applyNumberFormat="1" applyFont="1" applyBorder="1" applyAlignment="1" applyProtection="1">
      <alignment/>
      <protection locked="0"/>
    </xf>
    <xf numFmtId="194" fontId="2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0" fontId="11" fillId="0" borderId="0" xfId="0" applyFont="1" applyAlignment="1">
      <alignment/>
    </xf>
    <xf numFmtId="194" fontId="1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195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/>
    </xf>
    <xf numFmtId="3" fontId="9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0" xfId="45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3" fontId="3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54" applyFont="1">
      <alignment/>
      <protection/>
    </xf>
    <xf numFmtId="1" fontId="3" fillId="0" borderId="0" xfId="0" applyNumberFormat="1" applyFont="1" applyBorder="1" applyAlignment="1" applyProtection="1">
      <alignment/>
      <protection locked="0"/>
    </xf>
    <xf numFmtId="1" fontId="3" fillId="0" borderId="11" xfId="0" applyNumberFormat="1" applyFont="1" applyBorder="1" applyAlignment="1" applyProtection="1">
      <alignment/>
      <protection locked="0"/>
    </xf>
    <xf numFmtId="194" fontId="2" fillId="0" borderId="11" xfId="0" applyNumberFormat="1" applyFont="1" applyBorder="1" applyAlignment="1" applyProtection="1">
      <alignment/>
      <protection locked="0"/>
    </xf>
    <xf numFmtId="195" fontId="2" fillId="0" borderId="11" xfId="0" applyNumberFormat="1" applyFont="1" applyBorder="1" applyAlignment="1" applyProtection="1">
      <alignment horizontal="left"/>
      <protection locked="0"/>
    </xf>
    <xf numFmtId="195" fontId="3" fillId="0" borderId="11" xfId="0" applyNumberFormat="1" applyFont="1" applyBorder="1" applyAlignment="1" applyProtection="1">
      <alignment horizontal="left"/>
      <protection locked="0"/>
    </xf>
    <xf numFmtId="196" fontId="3" fillId="0" borderId="11" xfId="56" applyNumberFormat="1" applyFont="1" applyBorder="1" applyAlignment="1" applyProtection="1">
      <alignment/>
      <protection locked="0"/>
    </xf>
    <xf numFmtId="0" fontId="0" fillId="33" borderId="0" xfId="0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13" fillId="33" borderId="1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13" fillId="33" borderId="0" xfId="0" applyFont="1" applyFill="1" applyAlignment="1">
      <alignment horizontal="right"/>
    </xf>
    <xf numFmtId="0" fontId="2" fillId="0" borderId="0" xfId="0" applyFont="1" applyAlignment="1">
      <alignment vertical="justify"/>
    </xf>
    <xf numFmtId="3" fontId="2" fillId="0" borderId="0" xfId="0" applyNumberFormat="1" applyFont="1" applyAlignment="1" applyProtection="1">
      <alignment/>
      <protection locked="0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1" xfId="0" applyFont="1" applyBorder="1" applyAlignment="1" quotePrefix="1">
      <alignment/>
    </xf>
    <xf numFmtId="196" fontId="3" fillId="0" borderId="11" xfId="56" applyNumberFormat="1" applyFont="1" applyBorder="1" applyAlignment="1">
      <alignment/>
    </xf>
    <xf numFmtId="0" fontId="3" fillId="0" borderId="0" xfId="0" applyFont="1" applyBorder="1" applyAlignment="1" quotePrefix="1">
      <alignment/>
    </xf>
    <xf numFmtId="196" fontId="3" fillId="0" borderId="0" xfId="56" applyNumberFormat="1" applyFont="1" applyBorder="1" applyAlignment="1">
      <alignment/>
    </xf>
    <xf numFmtId="0" fontId="2" fillId="0" borderId="0" xfId="0" applyFont="1" applyFill="1" applyAlignment="1">
      <alignment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18" fillId="0" borderId="11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95" fontId="22" fillId="0" borderId="0" xfId="0" applyNumberFormat="1" applyFont="1" applyAlignment="1" applyProtection="1" quotePrefix="1">
      <alignment horizontal="left"/>
      <protection locked="0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22" fillId="0" borderId="0" xfId="0" applyFont="1" applyAlignment="1" quotePrefix="1">
      <alignment horizontal="left"/>
    </xf>
    <xf numFmtId="0" fontId="22" fillId="33" borderId="0" xfId="0" applyFont="1" applyFill="1" applyAlignment="1">
      <alignment/>
    </xf>
    <xf numFmtId="3" fontId="9" fillId="34" borderId="12" xfId="0" applyNumberFormat="1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200" fontId="3" fillId="34" borderId="10" xfId="0" applyNumberFormat="1" applyFont="1" applyFill="1" applyBorder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 vertical="center"/>
    </xf>
    <xf numFmtId="0" fontId="3" fillId="34" borderId="11" xfId="0" applyNumberFormat="1" applyFont="1" applyFill="1" applyBorder="1" applyAlignment="1">
      <alignment horizontal="center" vertical="center"/>
    </xf>
    <xf numFmtId="200" fontId="3" fillId="34" borderId="11" xfId="0" applyNumberFormat="1" applyFont="1" applyFill="1" applyBorder="1" applyAlignment="1" applyProtection="1">
      <alignment horizontal="center" vertical="center"/>
      <protection locked="0"/>
    </xf>
    <xf numFmtId="3" fontId="3" fillId="35" borderId="11" xfId="0" applyNumberFormat="1" applyFont="1" applyFill="1" applyBorder="1" applyAlignment="1">
      <alignment vertical="center"/>
    </xf>
    <xf numFmtId="195" fontId="2" fillId="34" borderId="11" xfId="0" applyNumberFormat="1" applyFont="1" applyFill="1" applyBorder="1" applyAlignment="1" applyProtection="1">
      <alignment horizontal="left"/>
      <protection locked="0"/>
    </xf>
    <xf numFmtId="0" fontId="18" fillId="34" borderId="11" xfId="0" applyNumberFormat="1" applyFont="1" applyFill="1" applyBorder="1" applyAlignment="1" applyProtection="1">
      <alignment horizontal="center"/>
      <protection locked="0"/>
    </xf>
    <xf numFmtId="1" fontId="3" fillId="34" borderId="11" xfId="0" applyNumberFormat="1" applyFont="1" applyFill="1" applyBorder="1" applyAlignment="1" applyProtection="1">
      <alignment/>
      <protection locked="0"/>
    </xf>
    <xf numFmtId="1" fontId="3" fillId="34" borderId="11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194" fontId="2" fillId="34" borderId="11" xfId="0" applyNumberFormat="1" applyFont="1" applyFill="1" applyBorder="1" applyAlignment="1" applyProtection="1">
      <alignment/>
      <protection locked="0"/>
    </xf>
    <xf numFmtId="0" fontId="1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right"/>
    </xf>
    <xf numFmtId="0" fontId="2" fillId="36" borderId="0" xfId="0" applyFont="1" applyFill="1" applyAlignment="1">
      <alignment horizontal="center"/>
    </xf>
    <xf numFmtId="3" fontId="2" fillId="36" borderId="0" xfId="0" applyNumberFormat="1" applyFont="1" applyFill="1" applyAlignment="1">
      <alignment horizontal="right"/>
    </xf>
    <xf numFmtId="3" fontId="2" fillId="36" borderId="0" xfId="0" applyNumberFormat="1" applyFont="1" applyFill="1" applyBorder="1" applyAlignment="1">
      <alignment horizontal="right"/>
    </xf>
    <xf numFmtId="3" fontId="2" fillId="36" borderId="0" xfId="0" applyNumberFormat="1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13" fillId="35" borderId="0" xfId="0" applyFont="1" applyFill="1" applyAlignment="1">
      <alignment/>
    </xf>
    <xf numFmtId="3" fontId="3" fillId="35" borderId="0" xfId="0" applyNumberFormat="1" applyFont="1" applyFill="1" applyAlignment="1">
      <alignment/>
    </xf>
    <xf numFmtId="0" fontId="13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195" fontId="3" fillId="38" borderId="11" xfId="0" applyNumberFormat="1" applyFont="1" applyFill="1" applyBorder="1" applyAlignment="1" applyProtection="1">
      <alignment horizontal="left"/>
      <protection locked="0"/>
    </xf>
    <xf numFmtId="194" fontId="2" fillId="38" borderId="11" xfId="0" applyNumberFormat="1" applyFont="1" applyFill="1" applyBorder="1" applyAlignment="1" applyProtection="1">
      <alignment/>
      <protection locked="0"/>
    </xf>
    <xf numFmtId="194" fontId="3" fillId="38" borderId="11" xfId="0" applyNumberFormat="1" applyFont="1" applyFill="1" applyBorder="1" applyAlignment="1" applyProtection="1">
      <alignment/>
      <protection/>
    </xf>
    <xf numFmtId="4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 locked="0"/>
    </xf>
    <xf numFmtId="200" fontId="3" fillId="0" borderId="0" xfId="0" applyNumberFormat="1" applyFont="1" applyBorder="1" applyAlignment="1" applyProtection="1" quotePrefix="1">
      <alignment horizontal="right"/>
      <protection locked="0"/>
    </xf>
    <xf numFmtId="195" fontId="2" fillId="34" borderId="12" xfId="0" applyNumberFormat="1" applyFont="1" applyFill="1" applyBorder="1" applyAlignment="1" applyProtection="1">
      <alignment horizontal="left"/>
      <protection locked="0"/>
    </xf>
    <xf numFmtId="195" fontId="2" fillId="34" borderId="0" xfId="0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 quotePrefix="1">
      <alignment horizontal="left"/>
      <protection/>
    </xf>
    <xf numFmtId="0" fontId="3" fillId="34" borderId="10" xfId="0" applyFont="1" applyFill="1" applyBorder="1" applyAlignment="1" applyProtection="1" quotePrefix="1">
      <alignment horizontal="right"/>
      <protection/>
    </xf>
    <xf numFmtId="0" fontId="3" fillId="3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 locked="0"/>
    </xf>
    <xf numFmtId="3" fontId="3" fillId="0" borderId="0" xfId="57" applyNumberFormat="1" applyFont="1" applyAlignment="1">
      <alignment/>
    </xf>
    <xf numFmtId="200" fontId="3" fillId="0" borderId="0" xfId="57" applyNumberFormat="1" applyFont="1" applyAlignment="1">
      <alignment/>
    </xf>
    <xf numFmtId="195" fontId="2" fillId="0" borderId="0" xfId="0" applyNumberFormat="1" applyFont="1" applyAlignment="1" applyProtection="1" quotePrefix="1">
      <alignment horizontal="left"/>
      <protection locked="0"/>
    </xf>
    <xf numFmtId="3" fontId="2" fillId="0" borderId="0" xfId="57" applyNumberFormat="1" applyFont="1" applyAlignment="1">
      <alignment/>
    </xf>
    <xf numFmtId="3" fontId="2" fillId="0" borderId="0" xfId="57" applyNumberFormat="1" applyFont="1" applyAlignment="1" quotePrefix="1">
      <alignment horizontal="right"/>
    </xf>
    <xf numFmtId="3" fontId="2" fillId="0" borderId="0" xfId="0" applyNumberFormat="1" applyFont="1" applyAlignment="1" applyProtection="1">
      <alignment horizontal="right"/>
      <protection/>
    </xf>
    <xf numFmtId="3" fontId="3" fillId="0" borderId="0" xfId="57" applyNumberFormat="1" applyFont="1" applyAlignment="1" quotePrefix="1">
      <alignment horizontal="right"/>
    </xf>
    <xf numFmtId="200" fontId="20" fillId="0" borderId="10" xfId="57" applyNumberFormat="1" applyFont="1" applyBorder="1" applyAlignment="1">
      <alignment/>
    </xf>
    <xf numFmtId="195" fontId="3" fillId="35" borderId="11" xfId="0" applyNumberFormat="1" applyFont="1" applyFill="1" applyBorder="1" applyAlignment="1" applyProtection="1">
      <alignment horizontal="lef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57" applyNumberFormat="1" applyFont="1" applyFill="1" applyBorder="1" applyAlignment="1">
      <alignment/>
    </xf>
    <xf numFmtId="200" fontId="21" fillId="35" borderId="11" xfId="57" applyNumberFormat="1" applyFont="1" applyFill="1" applyBorder="1" applyAlignment="1">
      <alignment/>
    </xf>
    <xf numFmtId="195" fontId="3" fillId="0" borderId="0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0" xfId="57" applyNumberFormat="1" applyFont="1" applyBorder="1" applyAlignment="1">
      <alignment/>
    </xf>
    <xf numFmtId="200" fontId="21" fillId="0" borderId="0" xfId="57" applyNumberFormat="1" applyFont="1" applyBorder="1" applyAlignment="1">
      <alignment/>
    </xf>
    <xf numFmtId="3" fontId="3" fillId="0" borderId="10" xfId="57" applyNumberFormat="1" applyFont="1" applyBorder="1" applyAlignment="1">
      <alignment/>
    </xf>
    <xf numFmtId="195" fontId="3" fillId="34" borderId="11" xfId="0" applyNumberFormat="1" applyFont="1" applyFill="1" applyBorder="1" applyAlignment="1" applyProtection="1">
      <alignment horizontal="left" vertical="center"/>
      <protection locked="0"/>
    </xf>
    <xf numFmtId="3" fontId="3" fillId="34" borderId="11" xfId="0" applyNumberFormat="1" applyFont="1" applyFill="1" applyBorder="1" applyAlignment="1" applyProtection="1">
      <alignment horizontal="right" vertical="center"/>
      <protection locked="0"/>
    </xf>
    <xf numFmtId="3" fontId="3" fillId="34" borderId="11" xfId="57" applyNumberFormat="1" applyFont="1" applyFill="1" applyBorder="1" applyAlignment="1">
      <alignment/>
    </xf>
    <xf numFmtId="0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  <xf numFmtId="200" fontId="3" fillId="0" borderId="0" xfId="57" applyNumberFormat="1" applyFont="1" applyBorder="1" applyAlignment="1">
      <alignment/>
    </xf>
    <xf numFmtId="3" fontId="3" fillId="35" borderId="0" xfId="0" applyNumberFormat="1" applyFont="1" applyFill="1" applyBorder="1" applyAlignment="1" applyProtection="1">
      <alignment horizontal="right" vertical="center"/>
      <protection locked="0"/>
    </xf>
    <xf numFmtId="200" fontId="3" fillId="35" borderId="11" xfId="57" applyNumberFormat="1" applyFont="1" applyFill="1" applyBorder="1" applyAlignment="1">
      <alignment/>
    </xf>
    <xf numFmtId="194" fontId="2" fillId="0" borderId="0" xfId="0" applyNumberFormat="1" applyFont="1" applyAlignment="1" applyProtection="1">
      <alignment/>
      <protection/>
    </xf>
    <xf numFmtId="0" fontId="2" fillId="0" borderId="0" xfId="0" applyFont="1" applyAlignment="1" quotePrefix="1">
      <alignment horizontal="left"/>
    </xf>
    <xf numFmtId="3" fontId="0" fillId="0" borderId="0" xfId="0" applyNumberFormat="1" applyFill="1" applyAlignment="1">
      <alignment horizontal="right" wrapText="1"/>
    </xf>
    <xf numFmtId="3" fontId="56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 horizontal="right" vertical="center" wrapText="1"/>
    </xf>
    <xf numFmtId="0" fontId="5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3" fillId="0" borderId="0" xfId="56" applyNumberFormat="1" applyFont="1" applyAlignment="1">
      <alignment/>
    </xf>
    <xf numFmtId="3" fontId="2" fillId="0" borderId="0" xfId="56" applyNumberFormat="1" applyFont="1" applyAlignment="1">
      <alignment/>
    </xf>
    <xf numFmtId="3" fontId="2" fillId="33" borderId="0" xfId="56" applyNumberFormat="1" applyFont="1" applyFill="1" applyAlignment="1">
      <alignment/>
    </xf>
    <xf numFmtId="3" fontId="2" fillId="0" borderId="0" xfId="56" applyNumberFormat="1" applyFont="1" applyAlignment="1" quotePrefix="1">
      <alignment horizontal="right"/>
    </xf>
    <xf numFmtId="3" fontId="2" fillId="33" borderId="0" xfId="56" applyNumberFormat="1" applyFont="1" applyFill="1" applyAlignment="1" quotePrefix="1">
      <alignment horizontal="right"/>
    </xf>
    <xf numFmtId="3" fontId="3" fillId="0" borderId="0" xfId="56" applyNumberFormat="1" applyFont="1" applyAlignment="1" quotePrefix="1">
      <alignment horizontal="right"/>
    </xf>
    <xf numFmtId="3" fontId="3" fillId="33" borderId="0" xfId="56" applyNumberFormat="1" applyFont="1" applyFill="1" applyAlignment="1">
      <alignment/>
    </xf>
    <xf numFmtId="3" fontId="2" fillId="0" borderId="0" xfId="56" applyNumberFormat="1" applyFont="1" applyBorder="1" applyAlignment="1">
      <alignment/>
    </xf>
    <xf numFmtId="3" fontId="2" fillId="33" borderId="0" xfId="56" applyNumberFormat="1" applyFont="1" applyFill="1" applyBorder="1" applyAlignment="1">
      <alignment/>
    </xf>
    <xf numFmtId="3" fontId="3" fillId="0" borderId="0" xfId="56" applyNumberFormat="1" applyFont="1" applyBorder="1" applyAlignment="1">
      <alignment/>
    </xf>
    <xf numFmtId="3" fontId="0" fillId="39" borderId="0" xfId="0" applyNumberFormat="1" applyFill="1" applyAlignment="1">
      <alignment horizontal="right" wrapText="1"/>
    </xf>
    <xf numFmtId="0" fontId="0" fillId="39" borderId="0" xfId="0" applyFill="1" applyAlignment="1">
      <alignment horizontal="right" wrapText="1"/>
    </xf>
    <xf numFmtId="3" fontId="56" fillId="39" borderId="0" xfId="0" applyNumberFormat="1" applyFont="1" applyFill="1" applyAlignment="1">
      <alignment horizontal="right" wrapText="1"/>
    </xf>
    <xf numFmtId="0" fontId="56" fillId="39" borderId="0" xfId="0" applyFont="1" applyFill="1" applyAlignment="1">
      <alignment horizontal="right" wrapText="1"/>
    </xf>
  </cellXfs>
  <cellStyles count="53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Monetari [0]_Full1" xfId="51"/>
    <cellStyle name="Monetari_Full1" xfId="52"/>
    <cellStyle name="Neutral" xfId="53"/>
    <cellStyle name="Normal_5-2 Transports per carretera" xfId="54"/>
    <cellStyle name="Nota" xfId="55"/>
    <cellStyle name="Percent" xfId="56"/>
    <cellStyle name="Percentatge 2" xfId="57"/>
    <cellStyle name="Resultat" xfId="58"/>
    <cellStyle name="Text d'advertiment" xfId="59"/>
    <cellStyle name="Text explicatiu" xfId="60"/>
    <cellStyle name="Títol" xfId="61"/>
    <cellStyle name="Títol 1" xfId="62"/>
    <cellStyle name="Títol 2" xfId="63"/>
    <cellStyle name="Títol 3" xfId="64"/>
    <cellStyle name="Títol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114300</xdr:rowOff>
    </xdr:from>
    <xdr:to>
      <xdr:col>3</xdr:col>
      <xdr:colOff>0</xdr:colOff>
      <xdr:row>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812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98120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114300</xdr:rowOff>
    </xdr:from>
    <xdr:to>
      <xdr:col>3</xdr:col>
      <xdr:colOff>0</xdr:colOff>
      <xdr:row>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9812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1</xdr:row>
      <xdr:rowOff>152400</xdr:rowOff>
    </xdr:from>
    <xdr:to>
      <xdr:col>2</xdr:col>
      <xdr:colOff>781050</xdr:colOff>
      <xdr:row>1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9812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114300</xdr:rowOff>
    </xdr:from>
    <xdr:to>
      <xdr:col>3</xdr:col>
      <xdr:colOff>0</xdr:colOff>
      <xdr:row>1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9812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1</xdr:row>
      <xdr:rowOff>104775</xdr:rowOff>
    </xdr:to>
    <xdr:sp>
      <xdr:nvSpPr>
        <xdr:cNvPr id="6" name="Line 6"/>
        <xdr:cNvSpPr>
          <a:spLocks/>
        </xdr:cNvSpPr>
      </xdr:nvSpPr>
      <xdr:spPr>
        <a:xfrm>
          <a:off x="198120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114300</xdr:rowOff>
    </xdr:from>
    <xdr:to>
      <xdr:col>3</xdr:col>
      <xdr:colOff>0</xdr:colOff>
      <xdr:row>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9812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1</xdr:row>
      <xdr:rowOff>0</xdr:rowOff>
    </xdr:from>
    <xdr:to>
      <xdr:col>2</xdr:col>
      <xdr:colOff>781050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tabSelected="1" workbookViewId="0" topLeftCell="A1">
      <selection activeCell="J29" sqref="J29"/>
    </sheetView>
  </sheetViews>
  <sheetFormatPr defaultColWidth="11.421875" defaultRowHeight="12.75"/>
  <cols>
    <col min="1" max="1" width="9.140625" style="33" customWidth="1"/>
    <col min="2" max="2" width="100.28125" style="33" customWidth="1"/>
    <col min="3" max="16384" width="11.421875" style="33" customWidth="1"/>
  </cols>
  <sheetData>
    <row r="1" spans="1:2" ht="18">
      <c r="A1" s="42" t="s">
        <v>8</v>
      </c>
      <c r="B1" s="42" t="s">
        <v>13</v>
      </c>
    </row>
    <row r="2" ht="15">
      <c r="B2" s="43"/>
    </row>
    <row r="3" spans="1:2" ht="19.5" customHeight="1">
      <c r="A3" s="33" t="s">
        <v>9</v>
      </c>
      <c r="B3" s="33" t="s">
        <v>77</v>
      </c>
    </row>
    <row r="4" spans="1:2" ht="19.5" customHeight="1">
      <c r="A4" s="33" t="s">
        <v>10</v>
      </c>
      <c r="B4" s="33" t="s">
        <v>78</v>
      </c>
    </row>
    <row r="5" spans="1:2" ht="19.5" customHeight="1">
      <c r="A5" s="33" t="s">
        <v>11</v>
      </c>
      <c r="B5" s="33" t="s">
        <v>69</v>
      </c>
    </row>
    <row r="6" spans="1:7" ht="19.5" customHeight="1">
      <c r="A6" s="33" t="s">
        <v>12</v>
      </c>
      <c r="B6" s="33" t="s">
        <v>71</v>
      </c>
      <c r="C6" s="31"/>
      <c r="D6" s="31"/>
      <c r="E6" s="36"/>
      <c r="F6" s="36"/>
      <c r="G6" s="36"/>
    </row>
    <row r="7" spans="1:2" ht="19.5" customHeight="1">
      <c r="A7" s="33" t="s">
        <v>60</v>
      </c>
      <c r="B7" s="50" t="s">
        <v>75</v>
      </c>
    </row>
  </sheetData>
  <sheetProtection/>
  <printOptions/>
  <pageMargins left="0.1968503937007874" right="0.75" top="0.5511811023622047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1"/>
  <sheetViews>
    <sheetView showGridLines="0" workbookViewId="0" topLeftCell="A1">
      <selection activeCell="J29" sqref="J29"/>
    </sheetView>
  </sheetViews>
  <sheetFormatPr defaultColWidth="12.57421875" defaultRowHeight="12" customHeight="1"/>
  <cols>
    <col min="1" max="1" width="2.7109375" style="6" customWidth="1"/>
    <col min="2" max="2" width="27.00390625" style="6" customWidth="1"/>
    <col min="3" max="10" width="11.7109375" style="6" hidden="1" customWidth="1"/>
    <col min="11" max="13" width="11.7109375" style="6" customWidth="1"/>
    <col min="14" max="16384" width="12.57421875" style="6" customWidth="1"/>
  </cols>
  <sheetData>
    <row r="1" spans="1:228" ht="15">
      <c r="A1" s="86" t="s">
        <v>76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</row>
    <row r="2" spans="1:3" s="8" customFormat="1" ht="15">
      <c r="A2" s="5"/>
      <c r="B2" s="7"/>
      <c r="C2" s="7"/>
    </row>
    <row r="3" spans="1:19" s="8" customFormat="1" ht="18" customHeight="1">
      <c r="A3" s="9"/>
      <c r="B3" s="10"/>
      <c r="C3" s="11"/>
      <c r="N3" s="72"/>
      <c r="O3" s="72"/>
      <c r="P3" s="72"/>
      <c r="Q3" s="72"/>
      <c r="R3" s="72"/>
      <c r="S3" s="72" t="s">
        <v>37</v>
      </c>
    </row>
    <row r="4" spans="1:19" ht="15" customHeight="1">
      <c r="A4" s="108"/>
      <c r="B4" s="113"/>
      <c r="C4" s="110">
        <v>2002</v>
      </c>
      <c r="D4" s="110">
        <v>2003</v>
      </c>
      <c r="E4" s="110">
        <v>2004</v>
      </c>
      <c r="F4" s="110">
        <v>2005</v>
      </c>
      <c r="G4" s="110">
        <v>2006</v>
      </c>
      <c r="H4" s="110">
        <v>2007</v>
      </c>
      <c r="I4" s="110">
        <v>2008</v>
      </c>
      <c r="J4" s="110">
        <v>2009</v>
      </c>
      <c r="K4" s="110">
        <v>2010</v>
      </c>
      <c r="L4" s="110">
        <v>2011</v>
      </c>
      <c r="M4" s="110">
        <v>2012</v>
      </c>
      <c r="N4" s="110">
        <v>2013</v>
      </c>
      <c r="O4" s="110">
        <v>2014</v>
      </c>
      <c r="P4" s="110">
        <v>2015</v>
      </c>
      <c r="Q4" s="110">
        <v>2016</v>
      </c>
      <c r="R4" s="110">
        <v>2017</v>
      </c>
      <c r="S4" s="110">
        <v>2018</v>
      </c>
    </row>
    <row r="5" spans="1:10" ht="15" customHeight="1">
      <c r="A5" s="13"/>
      <c r="B5" s="14"/>
      <c r="C5" s="51"/>
      <c r="D5" s="51"/>
      <c r="E5" s="51"/>
      <c r="F5" s="51"/>
      <c r="G5" s="51"/>
      <c r="H5" s="51"/>
      <c r="I5" s="51"/>
      <c r="J5" s="51"/>
    </row>
    <row r="6" spans="1:3" ht="15" customHeight="1">
      <c r="A6" s="2" t="s">
        <v>52</v>
      </c>
      <c r="B6" s="14"/>
      <c r="C6" s="14"/>
    </row>
    <row r="7" spans="2:3" ht="9.75" customHeight="1">
      <c r="B7" s="15"/>
      <c r="C7" s="15"/>
    </row>
    <row r="8" spans="2:19" ht="12">
      <c r="B8" s="15" t="s">
        <v>53</v>
      </c>
      <c r="C8" s="68">
        <v>189800</v>
      </c>
      <c r="D8" s="12">
        <v>203700</v>
      </c>
      <c r="E8" s="12">
        <v>205000</v>
      </c>
      <c r="F8" s="12">
        <v>205000</v>
      </c>
      <c r="G8" s="12">
        <v>207700</v>
      </c>
      <c r="H8" s="12">
        <v>210500</v>
      </c>
      <c r="I8" s="12">
        <v>194900</v>
      </c>
      <c r="J8" s="12">
        <v>196000</v>
      </c>
      <c r="K8" s="12">
        <v>189400</v>
      </c>
      <c r="L8" s="12">
        <v>188400</v>
      </c>
      <c r="M8" s="12">
        <v>180000</v>
      </c>
      <c r="N8" s="12">
        <v>183000</v>
      </c>
      <c r="O8" s="12">
        <v>184300</v>
      </c>
      <c r="P8" s="12">
        <v>187800</v>
      </c>
      <c r="Q8" s="35">
        <v>195800</v>
      </c>
      <c r="R8" s="35">
        <v>202000</v>
      </c>
      <c r="S8" s="35">
        <v>207500</v>
      </c>
    </row>
    <row r="9" spans="1:19" ht="12" customHeight="1">
      <c r="A9" s="16"/>
      <c r="B9" s="6" t="s">
        <v>54</v>
      </c>
      <c r="C9" s="12">
        <v>52600</v>
      </c>
      <c r="D9" s="12">
        <v>57200</v>
      </c>
      <c r="E9" s="12">
        <v>60300</v>
      </c>
      <c r="F9" s="12">
        <v>61700</v>
      </c>
      <c r="G9" s="12">
        <v>66100</v>
      </c>
      <c r="H9" s="12">
        <v>71600</v>
      </c>
      <c r="I9" s="12">
        <v>74500</v>
      </c>
      <c r="J9" s="12">
        <v>73500</v>
      </c>
      <c r="K9" s="12">
        <v>73400</v>
      </c>
      <c r="L9" s="12">
        <v>75200</v>
      </c>
      <c r="M9" s="12">
        <v>73400</v>
      </c>
      <c r="N9" s="12">
        <v>74600</v>
      </c>
      <c r="O9" s="12">
        <v>79700</v>
      </c>
      <c r="P9" s="12">
        <v>83100</v>
      </c>
      <c r="Q9" s="35">
        <v>86600</v>
      </c>
      <c r="R9" s="35">
        <v>90000</v>
      </c>
      <c r="S9" s="35">
        <v>95800</v>
      </c>
    </row>
    <row r="10" spans="2:19" ht="12" customHeight="1">
      <c r="B10" s="6" t="s">
        <v>55</v>
      </c>
      <c r="C10" s="12">
        <v>30600</v>
      </c>
      <c r="D10" s="12">
        <v>34200</v>
      </c>
      <c r="E10" s="12">
        <v>35700</v>
      </c>
      <c r="F10" s="12">
        <v>37000</v>
      </c>
      <c r="G10" s="12">
        <v>38000</v>
      </c>
      <c r="H10" s="12">
        <v>40000</v>
      </c>
      <c r="I10" s="12">
        <v>41100</v>
      </c>
      <c r="J10" s="12">
        <v>40600</v>
      </c>
      <c r="K10" s="12">
        <v>40700</v>
      </c>
      <c r="L10" s="12">
        <v>40900</v>
      </c>
      <c r="M10" s="12">
        <v>38700</v>
      </c>
      <c r="N10" s="12">
        <v>38100</v>
      </c>
      <c r="O10" s="12">
        <v>38100</v>
      </c>
      <c r="P10" s="12">
        <v>39100</v>
      </c>
      <c r="Q10" s="35">
        <v>39800</v>
      </c>
      <c r="R10" s="35">
        <v>41600</v>
      </c>
      <c r="S10" s="35">
        <v>42900</v>
      </c>
    </row>
    <row r="11" spans="2:19" ht="22.5" customHeight="1">
      <c r="B11" s="67" t="s">
        <v>56</v>
      </c>
      <c r="C11" s="12">
        <v>17500</v>
      </c>
      <c r="D11" s="12">
        <v>17900</v>
      </c>
      <c r="E11" s="12">
        <v>18400</v>
      </c>
      <c r="F11" s="12">
        <v>19100</v>
      </c>
      <c r="G11" s="12">
        <v>19800</v>
      </c>
      <c r="H11" s="12">
        <v>20500</v>
      </c>
      <c r="I11" s="12">
        <v>21800</v>
      </c>
      <c r="J11" s="12">
        <v>22100</v>
      </c>
      <c r="K11" s="12">
        <v>22000</v>
      </c>
      <c r="L11" s="12">
        <v>22200</v>
      </c>
      <c r="M11" s="12">
        <v>20800</v>
      </c>
      <c r="N11" s="12">
        <v>19600</v>
      </c>
      <c r="O11" s="12">
        <v>19700</v>
      </c>
      <c r="P11" s="12">
        <v>20800</v>
      </c>
      <c r="Q11" s="12">
        <v>21300</v>
      </c>
      <c r="R11" s="20">
        <v>21700</v>
      </c>
      <c r="S11" s="20">
        <v>22400</v>
      </c>
    </row>
    <row r="12" spans="3:19" ht="12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2" customHeight="1">
      <c r="A13" s="127" t="s">
        <v>32</v>
      </c>
      <c r="B13" s="128"/>
      <c r="C13" s="129">
        <f>SUM(C8:C11)</f>
        <v>290500</v>
      </c>
      <c r="D13" s="129">
        <f aca="true" t="shared" si="0" ref="D13:N13">SUM(D8:D11)</f>
        <v>313000</v>
      </c>
      <c r="E13" s="129">
        <f t="shared" si="0"/>
        <v>319400</v>
      </c>
      <c r="F13" s="129">
        <f t="shared" si="0"/>
        <v>322800</v>
      </c>
      <c r="G13" s="129">
        <f t="shared" si="0"/>
        <v>331600</v>
      </c>
      <c r="H13" s="129">
        <f t="shared" si="0"/>
        <v>342600</v>
      </c>
      <c r="I13" s="129">
        <f t="shared" si="0"/>
        <v>332300</v>
      </c>
      <c r="J13" s="129">
        <f t="shared" si="0"/>
        <v>332200</v>
      </c>
      <c r="K13" s="129">
        <f t="shared" si="0"/>
        <v>325500</v>
      </c>
      <c r="L13" s="129">
        <f t="shared" si="0"/>
        <v>326700</v>
      </c>
      <c r="M13" s="129">
        <f t="shared" si="0"/>
        <v>312900</v>
      </c>
      <c r="N13" s="129">
        <f t="shared" si="0"/>
        <v>315300</v>
      </c>
      <c r="O13" s="129">
        <f>SUM(O8:O11)</f>
        <v>321800</v>
      </c>
      <c r="P13" s="129">
        <f>SUM(P8:P11)</f>
        <v>330800</v>
      </c>
      <c r="Q13" s="129">
        <v>343500</v>
      </c>
      <c r="R13" s="129">
        <f>SUM(R8:R12)</f>
        <v>355300</v>
      </c>
      <c r="S13" s="129">
        <f>SUM(S8:S12)</f>
        <v>368600</v>
      </c>
    </row>
    <row r="14" spans="1:19" ht="12" customHeight="1">
      <c r="A14" s="73"/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93"/>
      <c r="O14" s="93"/>
      <c r="P14" s="93"/>
      <c r="Q14" s="93"/>
      <c r="R14" s="93"/>
      <c r="S14" s="93"/>
    </row>
    <row r="15" spans="1:19" ht="12" customHeight="1">
      <c r="A15" s="76" t="s">
        <v>57</v>
      </c>
      <c r="B15" s="70"/>
      <c r="C15" s="71"/>
      <c r="D15" s="77">
        <f>(D13-C13)/C13</f>
        <v>0.0774526678141136</v>
      </c>
      <c r="E15" s="77">
        <f aca="true" t="shared" si="1" ref="E15:S15">(E13-D13)/D13</f>
        <v>0.020447284345047924</v>
      </c>
      <c r="F15" s="77">
        <f t="shared" si="1"/>
        <v>0.010644959298685034</v>
      </c>
      <c r="G15" s="77">
        <f t="shared" si="1"/>
        <v>0.027261462205700124</v>
      </c>
      <c r="H15" s="77">
        <f t="shared" si="1"/>
        <v>0.033172496984318456</v>
      </c>
      <c r="I15" s="77">
        <f t="shared" si="1"/>
        <v>-0.030064214827787508</v>
      </c>
      <c r="J15" s="77">
        <f t="shared" si="1"/>
        <v>-0.0003009328919650918</v>
      </c>
      <c r="K15" s="77">
        <f t="shared" si="1"/>
        <v>-0.0201685731487056</v>
      </c>
      <c r="L15" s="77">
        <f t="shared" si="1"/>
        <v>0.003686635944700461</v>
      </c>
      <c r="M15" s="77">
        <f t="shared" si="1"/>
        <v>-0.04224058769513315</v>
      </c>
      <c r="N15" s="77">
        <f t="shared" si="1"/>
        <v>0.007670182166826462</v>
      </c>
      <c r="O15" s="77">
        <f t="shared" si="1"/>
        <v>0.020615287028227087</v>
      </c>
      <c r="P15" s="77">
        <f t="shared" si="1"/>
        <v>0.027967681789931635</v>
      </c>
      <c r="Q15" s="77">
        <f t="shared" si="1"/>
        <v>0.03839177750906892</v>
      </c>
      <c r="R15" s="77">
        <f t="shared" si="1"/>
        <v>0.03435225618631732</v>
      </c>
      <c r="S15" s="77">
        <f t="shared" si="1"/>
        <v>0.0374331550802139</v>
      </c>
    </row>
    <row r="16" spans="1:19" ht="12" customHeight="1">
      <c r="A16" s="78"/>
      <c r="B16" s="74"/>
      <c r="C16" s="75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12" customHeight="1">
      <c r="A17" s="73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</row>
    <row r="18" spans="1:19" ht="12" customHeight="1">
      <c r="A18" s="127" t="s">
        <v>58</v>
      </c>
      <c r="B18" s="127"/>
      <c r="C18" s="129">
        <v>37900</v>
      </c>
      <c r="D18" s="129">
        <v>38400</v>
      </c>
      <c r="E18" s="129">
        <v>44400</v>
      </c>
      <c r="F18" s="129">
        <v>46400</v>
      </c>
      <c r="G18" s="129">
        <v>48700</v>
      </c>
      <c r="H18" s="129">
        <v>49300</v>
      </c>
      <c r="I18" s="129">
        <v>53100</v>
      </c>
      <c r="J18" s="129">
        <v>48900</v>
      </c>
      <c r="K18" s="129">
        <v>52900</v>
      </c>
      <c r="L18" s="129">
        <v>53300</v>
      </c>
      <c r="M18" s="129">
        <v>53100</v>
      </c>
      <c r="N18" s="129">
        <v>53800</v>
      </c>
      <c r="O18" s="129">
        <v>55900</v>
      </c>
      <c r="P18" s="129">
        <v>57100</v>
      </c>
      <c r="Q18" s="129">
        <v>59800</v>
      </c>
      <c r="R18" s="129">
        <v>61100</v>
      </c>
      <c r="S18" s="129">
        <v>67300</v>
      </c>
    </row>
    <row r="19" spans="1:19" ht="12" customHeight="1">
      <c r="A19" s="73"/>
      <c r="B19" s="73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1:19" ht="12" customHeight="1">
      <c r="A20" s="76" t="s">
        <v>57</v>
      </c>
      <c r="B20" s="70"/>
      <c r="C20" s="71"/>
      <c r="D20" s="77">
        <f>(D18-C18)/C18</f>
        <v>0.013192612137203167</v>
      </c>
      <c r="E20" s="77">
        <f aca="true" t="shared" si="2" ref="E20:S20">(E18-D18)/D18</f>
        <v>0.15625</v>
      </c>
      <c r="F20" s="77">
        <f t="shared" si="2"/>
        <v>0.04504504504504504</v>
      </c>
      <c r="G20" s="77">
        <f t="shared" si="2"/>
        <v>0.04956896551724138</v>
      </c>
      <c r="H20" s="77">
        <f t="shared" si="2"/>
        <v>0.012320328542094456</v>
      </c>
      <c r="I20" s="77">
        <f t="shared" si="2"/>
        <v>0.07707910750507099</v>
      </c>
      <c r="J20" s="77">
        <f t="shared" si="2"/>
        <v>-0.07909604519774012</v>
      </c>
      <c r="K20" s="77">
        <f t="shared" si="2"/>
        <v>0.081799591002045</v>
      </c>
      <c r="L20" s="77">
        <f t="shared" si="2"/>
        <v>0.007561436672967864</v>
      </c>
      <c r="M20" s="77">
        <f t="shared" si="2"/>
        <v>-0.00375234521575985</v>
      </c>
      <c r="N20" s="77">
        <f t="shared" si="2"/>
        <v>0.013182674199623353</v>
      </c>
      <c r="O20" s="77">
        <f t="shared" si="2"/>
        <v>0.03903345724907063</v>
      </c>
      <c r="P20" s="77">
        <f t="shared" si="2"/>
        <v>0.02146690518783542</v>
      </c>
      <c r="Q20" s="77">
        <f t="shared" si="2"/>
        <v>0.047285464098073555</v>
      </c>
      <c r="R20" s="77">
        <f t="shared" si="2"/>
        <v>0.021739130434782608</v>
      </c>
      <c r="S20" s="77">
        <f t="shared" si="2"/>
        <v>0.10147299509001637</v>
      </c>
    </row>
    <row r="21" spans="3:19" ht="12" customHeight="1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5" ht="15" customHeight="1">
      <c r="A22" s="13"/>
      <c r="B22" s="14"/>
      <c r="C22" s="14"/>
      <c r="D22" s="14"/>
      <c r="E22" s="14"/>
    </row>
    <row r="23" spans="1:19" ht="15" customHeight="1">
      <c r="A23" s="130" t="s">
        <v>34</v>
      </c>
      <c r="B23" s="131"/>
      <c r="C23" s="132">
        <f>C13+C18</f>
        <v>328400</v>
      </c>
      <c r="D23" s="132">
        <f aca="true" t="shared" si="3" ref="D23:K23">D13+D18</f>
        <v>351400</v>
      </c>
      <c r="E23" s="132">
        <f t="shared" si="3"/>
        <v>363800</v>
      </c>
      <c r="F23" s="132">
        <f t="shared" si="3"/>
        <v>369200</v>
      </c>
      <c r="G23" s="132">
        <f t="shared" si="3"/>
        <v>380300</v>
      </c>
      <c r="H23" s="132">
        <f t="shared" si="3"/>
        <v>391900</v>
      </c>
      <c r="I23" s="132">
        <f t="shared" si="3"/>
        <v>385400</v>
      </c>
      <c r="J23" s="132">
        <f t="shared" si="3"/>
        <v>381100</v>
      </c>
      <c r="K23" s="132">
        <f t="shared" si="3"/>
        <v>378400</v>
      </c>
      <c r="L23" s="132">
        <f aca="true" t="shared" si="4" ref="L23:Q23">L13+L18</f>
        <v>380000</v>
      </c>
      <c r="M23" s="132">
        <f t="shared" si="4"/>
        <v>366000</v>
      </c>
      <c r="N23" s="132">
        <f t="shared" si="4"/>
        <v>369100</v>
      </c>
      <c r="O23" s="132">
        <f t="shared" si="4"/>
        <v>377700</v>
      </c>
      <c r="P23" s="132">
        <f t="shared" si="4"/>
        <v>387900</v>
      </c>
      <c r="Q23" s="132">
        <f t="shared" si="4"/>
        <v>403300</v>
      </c>
      <c r="R23" s="132">
        <f>R13+R18</f>
        <v>416400</v>
      </c>
      <c r="S23" s="132">
        <f>S13+S18</f>
        <v>435900</v>
      </c>
    </row>
    <row r="24" spans="1:5" ht="15" customHeight="1">
      <c r="A24" s="13"/>
      <c r="B24" s="14"/>
      <c r="C24" s="14"/>
      <c r="D24" s="14"/>
      <c r="E24" s="14"/>
    </row>
    <row r="25" spans="1:19" ht="15" customHeight="1">
      <c r="A25" s="55" t="s">
        <v>33</v>
      </c>
      <c r="B25" s="53"/>
      <c r="C25" s="56"/>
      <c r="D25" s="56">
        <f>(D23-C23)/C23</f>
        <v>0.07003654080389768</v>
      </c>
      <c r="E25" s="56">
        <f aca="true" t="shared" si="5" ref="E25:S25">(E23-D23)/D23</f>
        <v>0.035287421741605006</v>
      </c>
      <c r="F25" s="56">
        <f t="shared" si="5"/>
        <v>0.014843320505772403</v>
      </c>
      <c r="G25" s="56">
        <f t="shared" si="5"/>
        <v>0.030065005417118092</v>
      </c>
      <c r="H25" s="56">
        <f t="shared" si="5"/>
        <v>0.030502235077570338</v>
      </c>
      <c r="I25" s="56">
        <f t="shared" si="5"/>
        <v>-0.01658586374075019</v>
      </c>
      <c r="J25" s="56">
        <f t="shared" si="5"/>
        <v>-0.011157239231966787</v>
      </c>
      <c r="K25" s="56">
        <f t="shared" si="5"/>
        <v>-0.007084754657570191</v>
      </c>
      <c r="L25" s="56">
        <f t="shared" si="5"/>
        <v>0.004228329809725159</v>
      </c>
      <c r="M25" s="56">
        <f t="shared" si="5"/>
        <v>-0.03684210526315789</v>
      </c>
      <c r="N25" s="56">
        <f t="shared" si="5"/>
        <v>0.008469945355191256</v>
      </c>
      <c r="O25" s="56">
        <f t="shared" si="5"/>
        <v>0.02329991872121376</v>
      </c>
      <c r="P25" s="56">
        <f t="shared" si="5"/>
        <v>0.027005559968228753</v>
      </c>
      <c r="Q25" s="56">
        <f t="shared" si="5"/>
        <v>0.039700953854086105</v>
      </c>
      <c r="R25" s="56">
        <f t="shared" si="5"/>
        <v>0.03248202330771138</v>
      </c>
      <c r="S25" s="56">
        <f t="shared" si="5"/>
        <v>0.0468299711815562</v>
      </c>
    </row>
    <row r="27" ht="12" customHeight="1">
      <c r="A27" s="95" t="s">
        <v>35</v>
      </c>
    </row>
    <row r="31" ht="12" customHeight="1">
      <c r="K31" s="80"/>
    </row>
  </sheetData>
  <sheetProtection/>
  <printOptions/>
  <pageMargins left="0.1968503937007874" right="0.1968503937007874" top="1.141732283464567" bottom="0" header="0" footer="0"/>
  <pageSetup fitToHeight="1" fitToWidth="1" horizontalDpi="600" verticalDpi="600" orientation="landscape" pageOrder="overThenDown" paperSize="9" r:id="rId2"/>
  <ignoredErrors>
    <ignoredError sqref="D25:L26 M25:S2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V96"/>
  <sheetViews>
    <sheetView showGridLines="0" workbookViewId="0" topLeftCell="A58">
      <selection activeCell="J29" sqref="J29"/>
    </sheetView>
  </sheetViews>
  <sheetFormatPr defaultColWidth="12.57421875" defaultRowHeight="12" customHeight="1"/>
  <cols>
    <col min="1" max="1" width="3.421875" style="6" customWidth="1"/>
    <col min="2" max="2" width="27.00390625" style="6" customWidth="1"/>
    <col min="3" max="10" width="11.7109375" style="6" hidden="1" customWidth="1"/>
    <col min="11" max="14" width="11.7109375" style="6" customWidth="1"/>
    <col min="15" max="15" width="11.7109375" style="27" customWidth="1"/>
    <col min="16" max="16384" width="12.57421875" style="6" customWidth="1"/>
  </cols>
  <sheetData>
    <row r="1" spans="1:230" ht="15">
      <c r="A1" s="86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</row>
    <row r="2" spans="1:15" s="8" customFormat="1" ht="18" customHeight="1">
      <c r="A2" s="9"/>
      <c r="B2" s="10"/>
      <c r="C2" s="11"/>
      <c r="O2" s="87"/>
    </row>
    <row r="3" spans="1:15" ht="15" customHeight="1">
      <c r="A3" s="108"/>
      <c r="B3" s="109">
        <v>2005</v>
      </c>
      <c r="C3" s="110">
        <v>2002</v>
      </c>
      <c r="D3" s="110">
        <v>2003</v>
      </c>
      <c r="E3" s="110">
        <v>2004</v>
      </c>
      <c r="F3" s="110">
        <v>2005</v>
      </c>
      <c r="G3" s="110">
        <v>2006</v>
      </c>
      <c r="H3" s="110">
        <v>2007</v>
      </c>
      <c r="I3" s="110">
        <v>2008</v>
      </c>
      <c r="J3" s="110">
        <v>2009</v>
      </c>
      <c r="K3" s="111" t="s">
        <v>6</v>
      </c>
      <c r="L3" s="111" t="s">
        <v>0</v>
      </c>
      <c r="M3" s="111" t="s">
        <v>1</v>
      </c>
      <c r="N3" s="111" t="s">
        <v>2</v>
      </c>
      <c r="O3" s="111" t="s">
        <v>4</v>
      </c>
    </row>
    <row r="4" spans="1:10" ht="15" customHeight="1">
      <c r="A4" s="13"/>
      <c r="B4" s="14"/>
      <c r="C4" s="51"/>
      <c r="D4" s="51"/>
      <c r="E4" s="51"/>
      <c r="F4" s="51"/>
      <c r="G4" s="51"/>
      <c r="H4" s="51"/>
      <c r="I4" s="51"/>
      <c r="J4" s="51"/>
    </row>
    <row r="5" spans="2:15" ht="12" customHeight="1">
      <c r="B5" s="15" t="s">
        <v>69</v>
      </c>
      <c r="C5" s="15"/>
      <c r="K5" s="12">
        <v>28540718</v>
      </c>
      <c r="L5" s="12">
        <v>6579295</v>
      </c>
      <c r="M5" s="12">
        <v>1386037</v>
      </c>
      <c r="N5" s="12">
        <v>9894236</v>
      </c>
      <c r="O5" s="89">
        <f>SUM(K5:N5)</f>
        <v>46400286</v>
      </c>
    </row>
    <row r="6" spans="2:15" ht="12" customHeight="1">
      <c r="B6" s="15" t="s">
        <v>63</v>
      </c>
      <c r="C6" s="15"/>
      <c r="K6" s="12">
        <v>91291205</v>
      </c>
      <c r="L6" s="12">
        <v>205648433</v>
      </c>
      <c r="M6" s="12">
        <v>51766163</v>
      </c>
      <c r="N6" s="12">
        <v>165121966</v>
      </c>
      <c r="O6" s="89">
        <f>SUM(K6:N6)</f>
        <v>513827767</v>
      </c>
    </row>
    <row r="7" spans="2:15" ht="12" customHeight="1">
      <c r="B7" s="15" t="s">
        <v>62</v>
      </c>
      <c r="C7" s="68">
        <v>189800</v>
      </c>
      <c r="D7" s="12">
        <v>203700</v>
      </c>
      <c r="E7" s="12">
        <v>205000</v>
      </c>
      <c r="F7" s="12">
        <v>205000</v>
      </c>
      <c r="G7" s="12">
        <v>207700</v>
      </c>
      <c r="H7" s="12">
        <v>210500</v>
      </c>
      <c r="I7" s="12">
        <v>194900</v>
      </c>
      <c r="J7" s="12">
        <v>196000</v>
      </c>
      <c r="K7" s="85"/>
      <c r="L7" s="85"/>
      <c r="M7" s="85"/>
      <c r="N7" s="85"/>
      <c r="O7" s="88"/>
    </row>
    <row r="8" spans="3:15" ht="12" customHeight="1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9"/>
    </row>
    <row r="9" spans="1:15" ht="12" customHeight="1">
      <c r="A9" s="69"/>
      <c r="B9" s="70"/>
      <c r="C9" s="71">
        <f aca="true" t="shared" si="0" ref="C9:J9">SUM(C7:C7)</f>
        <v>189800</v>
      </c>
      <c r="D9" s="71">
        <f t="shared" si="0"/>
        <v>203700</v>
      </c>
      <c r="E9" s="71">
        <f t="shared" si="0"/>
        <v>205000</v>
      </c>
      <c r="F9" s="71">
        <f t="shared" si="0"/>
        <v>205000</v>
      </c>
      <c r="G9" s="71">
        <f t="shared" si="0"/>
        <v>207700</v>
      </c>
      <c r="H9" s="71">
        <f t="shared" si="0"/>
        <v>210500</v>
      </c>
      <c r="I9" s="71">
        <f t="shared" si="0"/>
        <v>194900</v>
      </c>
      <c r="J9" s="71">
        <f t="shared" si="0"/>
        <v>196000</v>
      </c>
      <c r="K9" s="71"/>
      <c r="L9" s="71"/>
      <c r="M9" s="71"/>
      <c r="N9" s="71"/>
      <c r="O9" s="71"/>
    </row>
    <row r="10" spans="1:15" ht="15" customHeight="1">
      <c r="A10" s="108"/>
      <c r="B10" s="109">
        <v>2006</v>
      </c>
      <c r="C10" s="110">
        <v>2002</v>
      </c>
      <c r="D10" s="110">
        <v>2003</v>
      </c>
      <c r="E10" s="110">
        <v>2004</v>
      </c>
      <c r="F10" s="110">
        <v>2005</v>
      </c>
      <c r="G10" s="110">
        <v>2006</v>
      </c>
      <c r="H10" s="110">
        <v>2007</v>
      </c>
      <c r="I10" s="110">
        <v>2008</v>
      </c>
      <c r="J10" s="110">
        <v>2009</v>
      </c>
      <c r="K10" s="111" t="s">
        <v>6</v>
      </c>
      <c r="L10" s="111" t="s">
        <v>0</v>
      </c>
      <c r="M10" s="111" t="s">
        <v>1</v>
      </c>
      <c r="N10" s="111" t="s">
        <v>2</v>
      </c>
      <c r="O10" s="111" t="s">
        <v>4</v>
      </c>
    </row>
    <row r="11" spans="1:10" ht="15" customHeight="1">
      <c r="A11" s="13"/>
      <c r="B11" s="14"/>
      <c r="C11" s="51"/>
      <c r="D11" s="51"/>
      <c r="E11" s="51"/>
      <c r="F11" s="51"/>
      <c r="G11" s="51"/>
      <c r="H11" s="51"/>
      <c r="I11" s="51"/>
      <c r="J11" s="51"/>
    </row>
    <row r="12" spans="2:15" ht="12" customHeight="1">
      <c r="B12" s="15" t="s">
        <v>61</v>
      </c>
      <c r="C12" s="15"/>
      <c r="K12" s="12">
        <v>29880083</v>
      </c>
      <c r="L12" s="12">
        <v>8099983</v>
      </c>
      <c r="M12" s="12">
        <v>1510669</v>
      </c>
      <c r="N12" s="12">
        <v>9242983</v>
      </c>
      <c r="O12" s="89">
        <f>SUM(K12:N12)</f>
        <v>48733718</v>
      </c>
    </row>
    <row r="13" spans="2:15" ht="12" customHeight="1">
      <c r="B13" s="15" t="s">
        <v>64</v>
      </c>
      <c r="C13" s="15"/>
      <c r="K13" s="12">
        <v>91488245</v>
      </c>
      <c r="L13" s="12">
        <v>159253235</v>
      </c>
      <c r="M13" s="12">
        <v>57873158</v>
      </c>
      <c r="N13" s="12">
        <v>169740176</v>
      </c>
      <c r="O13" s="89">
        <f>SUM(K13:N13)</f>
        <v>478354814</v>
      </c>
    </row>
    <row r="14" spans="2:15" ht="12" customHeight="1">
      <c r="B14" s="15" t="s">
        <v>62</v>
      </c>
      <c r="C14" s="68">
        <v>189800</v>
      </c>
      <c r="D14" s="12">
        <v>203700</v>
      </c>
      <c r="E14" s="12">
        <v>205000</v>
      </c>
      <c r="F14" s="12">
        <v>205000</v>
      </c>
      <c r="G14" s="12">
        <v>207700</v>
      </c>
      <c r="H14" s="12">
        <v>210500</v>
      </c>
      <c r="I14" s="12">
        <v>194900</v>
      </c>
      <c r="J14" s="12">
        <v>196000</v>
      </c>
      <c r="K14" s="85"/>
      <c r="L14" s="85"/>
      <c r="M14" s="85"/>
      <c r="N14" s="85"/>
      <c r="O14" s="88"/>
    </row>
    <row r="15" spans="1:15" ht="12" customHeight="1">
      <c r="A15" s="83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90"/>
    </row>
    <row r="17" spans="1:15" ht="15" customHeight="1">
      <c r="A17" s="108"/>
      <c r="B17" s="109">
        <v>2007</v>
      </c>
      <c r="C17" s="110">
        <v>2002</v>
      </c>
      <c r="D17" s="110">
        <v>2003</v>
      </c>
      <c r="E17" s="110">
        <v>2004</v>
      </c>
      <c r="F17" s="110">
        <v>2005</v>
      </c>
      <c r="G17" s="110">
        <v>2006</v>
      </c>
      <c r="H17" s="110">
        <v>2007</v>
      </c>
      <c r="I17" s="110">
        <v>2008</v>
      </c>
      <c r="J17" s="110">
        <v>2009</v>
      </c>
      <c r="K17" s="111" t="s">
        <v>6</v>
      </c>
      <c r="L17" s="111" t="s">
        <v>0</v>
      </c>
      <c r="M17" s="111" t="s">
        <v>1</v>
      </c>
      <c r="N17" s="111" t="s">
        <v>2</v>
      </c>
      <c r="O17" s="111" t="s">
        <v>4</v>
      </c>
    </row>
    <row r="18" spans="1:15" ht="12" customHeight="1">
      <c r="A18" s="13"/>
      <c r="B18" s="14"/>
      <c r="C18" s="51"/>
      <c r="D18" s="51"/>
      <c r="E18" s="51"/>
      <c r="F18" s="51"/>
      <c r="G18" s="51"/>
      <c r="H18" s="51"/>
      <c r="I18" s="51"/>
      <c r="J18" s="51"/>
      <c r="K18" s="12"/>
      <c r="L18" s="12"/>
      <c r="M18" s="12"/>
      <c r="N18" s="12"/>
      <c r="O18" s="89"/>
    </row>
    <row r="19" spans="2:15" ht="12" customHeight="1">
      <c r="B19" s="15" t="s">
        <v>61</v>
      </c>
      <c r="C19" s="15"/>
      <c r="K19" s="12">
        <v>30540858</v>
      </c>
      <c r="L19" s="12">
        <v>9068183</v>
      </c>
      <c r="M19" s="12">
        <v>1550475</v>
      </c>
      <c r="N19" s="12">
        <v>8164763</v>
      </c>
      <c r="O19" s="89">
        <f>SUM(K19:N19)</f>
        <v>49324279</v>
      </c>
    </row>
    <row r="20" spans="2:15" ht="12" customHeight="1">
      <c r="B20" s="15" t="s">
        <v>62</v>
      </c>
      <c r="C20" s="68">
        <v>189800</v>
      </c>
      <c r="D20" s="12">
        <v>203700</v>
      </c>
      <c r="E20" s="12">
        <v>205000</v>
      </c>
      <c r="F20" s="12">
        <v>205000</v>
      </c>
      <c r="G20" s="12">
        <v>207700</v>
      </c>
      <c r="H20" s="12">
        <v>210500</v>
      </c>
      <c r="I20" s="12">
        <v>194900</v>
      </c>
      <c r="J20" s="12">
        <v>196000</v>
      </c>
      <c r="K20" s="85">
        <v>0.96</v>
      </c>
      <c r="L20" s="85">
        <v>0.69</v>
      </c>
      <c r="M20" s="85">
        <v>0.3</v>
      </c>
      <c r="N20" s="85">
        <v>1.28</v>
      </c>
      <c r="O20" s="88">
        <v>0.87</v>
      </c>
    </row>
    <row r="21" spans="1:15" ht="12" customHeight="1">
      <c r="A21" s="83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90"/>
    </row>
    <row r="23" spans="1:15" ht="15" customHeight="1">
      <c r="A23" s="108"/>
      <c r="B23" s="109">
        <v>2008</v>
      </c>
      <c r="C23" s="110">
        <v>2002</v>
      </c>
      <c r="D23" s="110">
        <v>2003</v>
      </c>
      <c r="E23" s="110">
        <v>2004</v>
      </c>
      <c r="F23" s="110">
        <v>2005</v>
      </c>
      <c r="G23" s="110">
        <v>2006</v>
      </c>
      <c r="H23" s="110">
        <v>2007</v>
      </c>
      <c r="I23" s="110">
        <v>2008</v>
      </c>
      <c r="J23" s="110">
        <v>2009</v>
      </c>
      <c r="K23" s="111" t="s">
        <v>6</v>
      </c>
      <c r="L23" s="111" t="s">
        <v>0</v>
      </c>
      <c r="M23" s="111" t="s">
        <v>1</v>
      </c>
      <c r="N23" s="111" t="s">
        <v>2</v>
      </c>
      <c r="O23" s="111" t="s">
        <v>4</v>
      </c>
    </row>
    <row r="24" spans="1:10" ht="12" customHeight="1">
      <c r="A24" s="13"/>
      <c r="B24" s="14"/>
      <c r="C24" s="51"/>
      <c r="D24" s="51"/>
      <c r="E24" s="51"/>
      <c r="F24" s="51"/>
      <c r="G24" s="51"/>
      <c r="H24" s="51"/>
      <c r="I24" s="51"/>
      <c r="J24" s="51"/>
    </row>
    <row r="25" spans="2:15" ht="12" customHeight="1">
      <c r="B25" s="15" t="s">
        <v>61</v>
      </c>
      <c r="C25" s="15"/>
      <c r="K25" s="12">
        <v>30387368</v>
      </c>
      <c r="L25" s="12">
        <v>11085172</v>
      </c>
      <c r="M25" s="12">
        <v>1839631</v>
      </c>
      <c r="N25" s="12">
        <v>9800150</v>
      </c>
      <c r="O25" s="89">
        <f>SUM(K25:N25)</f>
        <v>53112321</v>
      </c>
    </row>
    <row r="26" spans="2:15" ht="12" customHeight="1">
      <c r="B26" s="15" t="s">
        <v>62</v>
      </c>
      <c r="C26" s="68">
        <v>189800</v>
      </c>
      <c r="D26" s="12">
        <v>203700</v>
      </c>
      <c r="E26" s="12">
        <v>205000</v>
      </c>
      <c r="F26" s="12">
        <v>205000</v>
      </c>
      <c r="G26" s="12">
        <v>207700</v>
      </c>
      <c r="H26" s="12">
        <v>210500</v>
      </c>
      <c r="I26" s="12">
        <v>194900</v>
      </c>
      <c r="J26" s="12">
        <v>196000</v>
      </c>
      <c r="K26" s="85">
        <v>0.84</v>
      </c>
      <c r="L26" s="85">
        <v>0.63</v>
      </c>
      <c r="M26" s="85">
        <v>0.27</v>
      </c>
      <c r="N26" s="85">
        <v>0.92</v>
      </c>
      <c r="O26" s="88">
        <v>0.75</v>
      </c>
    </row>
    <row r="27" spans="1:15" ht="12" customHeight="1">
      <c r="A27" s="83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90"/>
    </row>
    <row r="29" spans="1:15" ht="15" customHeight="1">
      <c r="A29" s="108"/>
      <c r="B29" s="109">
        <v>2009</v>
      </c>
      <c r="C29" s="110">
        <v>2002</v>
      </c>
      <c r="D29" s="110">
        <v>2003</v>
      </c>
      <c r="E29" s="110">
        <v>2004</v>
      </c>
      <c r="F29" s="110">
        <v>2005</v>
      </c>
      <c r="G29" s="110">
        <v>2006</v>
      </c>
      <c r="H29" s="110">
        <v>2007</v>
      </c>
      <c r="I29" s="110">
        <v>2008</v>
      </c>
      <c r="J29" s="110">
        <v>2009</v>
      </c>
      <c r="K29" s="111" t="s">
        <v>6</v>
      </c>
      <c r="L29" s="111" t="s">
        <v>0</v>
      </c>
      <c r="M29" s="111" t="s">
        <v>1</v>
      </c>
      <c r="N29" s="111" t="s">
        <v>2</v>
      </c>
      <c r="O29" s="111" t="s">
        <v>4</v>
      </c>
    </row>
    <row r="30" spans="1:10" ht="12" customHeight="1">
      <c r="A30" s="13"/>
      <c r="B30" s="14"/>
      <c r="C30" s="51"/>
      <c r="D30" s="51"/>
      <c r="E30" s="51"/>
      <c r="F30" s="51"/>
      <c r="G30" s="51"/>
      <c r="H30" s="51"/>
      <c r="I30" s="51"/>
      <c r="J30" s="51"/>
    </row>
    <row r="31" spans="2:15" ht="12" customHeight="1">
      <c r="B31" s="15" t="s">
        <v>61</v>
      </c>
      <c r="C31" s="15"/>
      <c r="K31" s="12">
        <v>30360075</v>
      </c>
      <c r="L31" s="12">
        <v>9819284</v>
      </c>
      <c r="M31" s="12">
        <v>1140319</v>
      </c>
      <c r="N31" s="12">
        <v>7598593</v>
      </c>
      <c r="O31" s="89">
        <f>SUM(K31:N31)</f>
        <v>48918271</v>
      </c>
    </row>
    <row r="32" spans="2:15" ht="12" customHeight="1">
      <c r="B32" s="15" t="s">
        <v>62</v>
      </c>
      <c r="C32" s="68">
        <v>189800</v>
      </c>
      <c r="D32" s="12">
        <v>203700</v>
      </c>
      <c r="E32" s="12">
        <v>205000</v>
      </c>
      <c r="F32" s="12">
        <v>205000</v>
      </c>
      <c r="G32" s="12">
        <v>207700</v>
      </c>
      <c r="H32" s="12">
        <v>210500</v>
      </c>
      <c r="I32" s="12">
        <v>194900</v>
      </c>
      <c r="J32" s="12">
        <v>196000</v>
      </c>
      <c r="K32" s="85">
        <v>0.81</v>
      </c>
      <c r="L32" s="85">
        <v>0.51</v>
      </c>
      <c r="M32" s="85">
        <v>0.22</v>
      </c>
      <c r="N32" s="85">
        <v>0.7</v>
      </c>
      <c r="O32" s="88">
        <v>0.67</v>
      </c>
    </row>
    <row r="33" spans="1:15" ht="12" customHeight="1">
      <c r="A33" s="83"/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90"/>
    </row>
    <row r="35" spans="1:15" ht="15" customHeight="1">
      <c r="A35" s="108"/>
      <c r="B35" s="109">
        <v>2010</v>
      </c>
      <c r="C35" s="110">
        <v>2002</v>
      </c>
      <c r="D35" s="110">
        <v>2003</v>
      </c>
      <c r="E35" s="110">
        <v>2004</v>
      </c>
      <c r="F35" s="110">
        <v>2005</v>
      </c>
      <c r="G35" s="110">
        <v>2006</v>
      </c>
      <c r="H35" s="110">
        <v>2007</v>
      </c>
      <c r="I35" s="110">
        <v>2008</v>
      </c>
      <c r="J35" s="110">
        <v>2009</v>
      </c>
      <c r="K35" s="111" t="s">
        <v>6</v>
      </c>
      <c r="L35" s="111" t="s">
        <v>0</v>
      </c>
      <c r="M35" s="111" t="s">
        <v>1</v>
      </c>
      <c r="N35" s="111" t="s">
        <v>2</v>
      </c>
      <c r="O35" s="111" t="s">
        <v>4</v>
      </c>
    </row>
    <row r="36" spans="1:10" ht="12" customHeight="1">
      <c r="A36" s="13"/>
      <c r="B36" s="14"/>
      <c r="C36" s="51"/>
      <c r="D36" s="51"/>
      <c r="E36" s="51"/>
      <c r="F36" s="51"/>
      <c r="G36" s="51"/>
      <c r="H36" s="51"/>
      <c r="I36" s="51"/>
      <c r="J36" s="51"/>
    </row>
    <row r="37" spans="2:15" ht="12" customHeight="1">
      <c r="B37" s="15" t="s">
        <v>61</v>
      </c>
      <c r="C37" s="15"/>
      <c r="K37" s="12">
        <v>31335999</v>
      </c>
      <c r="L37" s="12">
        <v>10519262</v>
      </c>
      <c r="M37" s="12">
        <v>1087545</v>
      </c>
      <c r="N37" s="12">
        <v>9976062</v>
      </c>
      <c r="O37" s="89">
        <f>SUM(K37:N37)</f>
        <v>52918868</v>
      </c>
    </row>
    <row r="38" spans="2:15" ht="12" customHeight="1">
      <c r="B38" s="15" t="s">
        <v>62</v>
      </c>
      <c r="C38" s="68">
        <v>189800</v>
      </c>
      <c r="D38" s="12">
        <v>203700</v>
      </c>
      <c r="E38" s="12">
        <v>205000</v>
      </c>
      <c r="F38" s="12">
        <v>205000</v>
      </c>
      <c r="G38" s="12">
        <v>207700</v>
      </c>
      <c r="H38" s="12">
        <v>210500</v>
      </c>
      <c r="I38" s="12">
        <v>194900</v>
      </c>
      <c r="J38" s="12">
        <v>196000</v>
      </c>
      <c r="K38" s="85">
        <v>0.86</v>
      </c>
      <c r="L38" s="85">
        <v>0.59</v>
      </c>
      <c r="M38" s="85">
        <v>0.18</v>
      </c>
      <c r="N38" s="85">
        <v>0.63</v>
      </c>
      <c r="O38" s="88">
        <v>0.7</v>
      </c>
    </row>
    <row r="39" spans="1:15" ht="12" customHeight="1">
      <c r="A39" s="83"/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90"/>
    </row>
    <row r="41" spans="1:15" ht="15" customHeight="1">
      <c r="A41" s="108"/>
      <c r="B41" s="109">
        <v>2011</v>
      </c>
      <c r="C41" s="110">
        <v>2002</v>
      </c>
      <c r="D41" s="110">
        <v>2003</v>
      </c>
      <c r="E41" s="110">
        <v>2004</v>
      </c>
      <c r="F41" s="110">
        <v>2005</v>
      </c>
      <c r="G41" s="110">
        <v>2006</v>
      </c>
      <c r="H41" s="110">
        <v>2007</v>
      </c>
      <c r="I41" s="110">
        <v>2008</v>
      </c>
      <c r="J41" s="110">
        <v>2009</v>
      </c>
      <c r="K41" s="111" t="s">
        <v>6</v>
      </c>
      <c r="L41" s="111" t="s">
        <v>0</v>
      </c>
      <c r="M41" s="111" t="s">
        <v>1</v>
      </c>
      <c r="N41" s="111" t="s">
        <v>2</v>
      </c>
      <c r="O41" s="111" t="s">
        <v>4</v>
      </c>
    </row>
    <row r="42" spans="1:10" ht="12" customHeight="1">
      <c r="A42" s="13"/>
      <c r="B42" s="14"/>
      <c r="C42" s="51"/>
      <c r="D42" s="51"/>
      <c r="E42" s="51"/>
      <c r="F42" s="51"/>
      <c r="G42" s="51"/>
      <c r="H42" s="51"/>
      <c r="I42" s="51"/>
      <c r="J42" s="51"/>
    </row>
    <row r="43" spans="2:15" ht="12" customHeight="1">
      <c r="B43" s="15" t="s">
        <v>61</v>
      </c>
      <c r="C43" s="15"/>
      <c r="K43" s="12">
        <v>31616996</v>
      </c>
      <c r="L43" s="12">
        <v>10155306</v>
      </c>
      <c r="M43" s="12">
        <v>1252518</v>
      </c>
      <c r="N43" s="12">
        <v>10235595</v>
      </c>
      <c r="O43" s="89">
        <f>SUM(K43:N43)</f>
        <v>53260415</v>
      </c>
    </row>
    <row r="44" spans="2:15" ht="12" customHeight="1">
      <c r="B44" s="15" t="s">
        <v>62</v>
      </c>
      <c r="C44" s="68">
        <v>189800</v>
      </c>
      <c r="D44" s="12">
        <v>203700</v>
      </c>
      <c r="E44" s="12">
        <v>205000</v>
      </c>
      <c r="F44" s="12">
        <v>205000</v>
      </c>
      <c r="G44" s="12">
        <v>207700</v>
      </c>
      <c r="H44" s="12">
        <v>210500</v>
      </c>
      <c r="I44" s="12">
        <v>194900</v>
      </c>
      <c r="J44" s="12">
        <v>196000</v>
      </c>
      <c r="K44" s="85">
        <v>0.83</v>
      </c>
      <c r="L44" s="85">
        <v>0.57</v>
      </c>
      <c r="M44" s="85">
        <v>0.23</v>
      </c>
      <c r="N44" s="85">
        <v>0.95</v>
      </c>
      <c r="O44" s="88">
        <v>0.74</v>
      </c>
    </row>
    <row r="45" spans="1:15" ht="12" customHeight="1">
      <c r="A45" s="83"/>
      <c r="B45" s="83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90"/>
    </row>
    <row r="46" spans="1:15" ht="12" customHeight="1">
      <c r="A46" s="74"/>
      <c r="B46" s="74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75"/>
    </row>
    <row r="47" spans="1:15" ht="15" customHeight="1">
      <c r="A47" s="108"/>
      <c r="B47" s="109">
        <v>2012</v>
      </c>
      <c r="C47" s="110">
        <v>2002</v>
      </c>
      <c r="D47" s="110">
        <v>2003</v>
      </c>
      <c r="E47" s="110">
        <v>2004</v>
      </c>
      <c r="F47" s="110">
        <v>2005</v>
      </c>
      <c r="G47" s="110">
        <v>2006</v>
      </c>
      <c r="H47" s="110">
        <v>2007</v>
      </c>
      <c r="I47" s="110">
        <v>2008</v>
      </c>
      <c r="J47" s="110">
        <v>2009</v>
      </c>
      <c r="K47" s="111" t="s">
        <v>6</v>
      </c>
      <c r="L47" s="111" t="s">
        <v>0</v>
      </c>
      <c r="M47" s="111" t="s">
        <v>1</v>
      </c>
      <c r="N47" s="111" t="s">
        <v>2</v>
      </c>
      <c r="O47" s="111" t="s">
        <v>4</v>
      </c>
    </row>
    <row r="48" spans="1:10" ht="12" customHeight="1">
      <c r="A48" s="13"/>
      <c r="B48" s="14"/>
      <c r="C48" s="51"/>
      <c r="D48" s="51"/>
      <c r="E48" s="51"/>
      <c r="F48" s="51"/>
      <c r="G48" s="51"/>
      <c r="H48" s="51"/>
      <c r="I48" s="51"/>
      <c r="J48" s="51"/>
    </row>
    <row r="49" spans="2:15" ht="12" customHeight="1">
      <c r="B49" s="15" t="s">
        <v>61</v>
      </c>
      <c r="C49" s="15"/>
      <c r="K49" s="12">
        <v>31703711</v>
      </c>
      <c r="L49" s="12">
        <v>9883072</v>
      </c>
      <c r="M49" s="12">
        <v>1276498</v>
      </c>
      <c r="N49" s="12">
        <v>10208115</v>
      </c>
      <c r="O49" s="89">
        <f>SUM(K49:N49)</f>
        <v>53071396</v>
      </c>
    </row>
    <row r="50" spans="2:15" ht="12" customHeight="1">
      <c r="B50" s="15" t="s">
        <v>62</v>
      </c>
      <c r="C50" s="68">
        <v>189800</v>
      </c>
      <c r="D50" s="12">
        <v>203700</v>
      </c>
      <c r="E50" s="12">
        <v>205000</v>
      </c>
      <c r="F50" s="12">
        <v>205000</v>
      </c>
      <c r="G50" s="12">
        <v>207700</v>
      </c>
      <c r="H50" s="12">
        <v>210500</v>
      </c>
      <c r="I50" s="12">
        <v>194900</v>
      </c>
      <c r="J50" s="12">
        <v>196000</v>
      </c>
      <c r="K50" s="85">
        <v>0.79</v>
      </c>
      <c r="L50" s="85">
        <v>0.59</v>
      </c>
      <c r="M50" s="85">
        <v>0.22</v>
      </c>
      <c r="N50" s="85">
        <v>0.92</v>
      </c>
      <c r="O50" s="88">
        <v>0.72</v>
      </c>
    </row>
    <row r="51" spans="1:15" ht="12" customHeight="1">
      <c r="A51" s="83"/>
      <c r="B51" s="83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90"/>
    </row>
    <row r="53" spans="1:15" ht="17.25" customHeight="1">
      <c r="A53" s="108"/>
      <c r="B53" s="109">
        <v>2013</v>
      </c>
      <c r="C53" s="110"/>
      <c r="D53" s="110"/>
      <c r="E53" s="110"/>
      <c r="F53" s="110"/>
      <c r="G53" s="110"/>
      <c r="H53" s="110"/>
      <c r="I53" s="110"/>
      <c r="J53" s="110"/>
      <c r="K53" s="111" t="s">
        <v>6</v>
      </c>
      <c r="L53" s="111" t="s">
        <v>0</v>
      </c>
      <c r="M53" s="111" t="s">
        <v>1</v>
      </c>
      <c r="N53" s="111" t="s">
        <v>2</v>
      </c>
      <c r="O53" s="111" t="s">
        <v>4</v>
      </c>
    </row>
    <row r="54" spans="1:10" ht="12" customHeight="1">
      <c r="A54" s="13"/>
      <c r="B54" s="14"/>
      <c r="C54" s="51"/>
      <c r="D54" s="51"/>
      <c r="E54" s="51"/>
      <c r="F54" s="51"/>
      <c r="G54" s="51"/>
      <c r="H54" s="51"/>
      <c r="I54" s="51"/>
      <c r="J54" s="51"/>
    </row>
    <row r="55" spans="2:15" ht="12" customHeight="1">
      <c r="B55" s="15" t="s">
        <v>61</v>
      </c>
      <c r="C55" s="15"/>
      <c r="K55" s="12">
        <v>33101052</v>
      </c>
      <c r="L55" s="12">
        <v>9623018</v>
      </c>
      <c r="M55" s="12">
        <v>1433953</v>
      </c>
      <c r="N55" s="12">
        <v>9617902</v>
      </c>
      <c r="O55" s="89">
        <v>53775925</v>
      </c>
    </row>
    <row r="56" spans="2:15" ht="12" customHeight="1">
      <c r="B56" s="15" t="s">
        <v>62</v>
      </c>
      <c r="C56" s="68"/>
      <c r="D56" s="12"/>
      <c r="E56" s="12"/>
      <c r="F56" s="12"/>
      <c r="G56" s="12"/>
      <c r="H56" s="12"/>
      <c r="I56" s="12"/>
      <c r="J56" s="12"/>
      <c r="K56" s="85">
        <v>0.79</v>
      </c>
      <c r="L56" s="85">
        <v>0.54</v>
      </c>
      <c r="M56" s="85">
        <v>0.21</v>
      </c>
      <c r="N56" s="85">
        <v>0.76</v>
      </c>
      <c r="O56" s="88">
        <v>0.7</v>
      </c>
    </row>
    <row r="57" spans="1:15" ht="12" customHeight="1">
      <c r="A57" s="83"/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90"/>
    </row>
    <row r="58" spans="1:15" ht="12" customHeight="1">
      <c r="A58" s="74"/>
      <c r="B58" s="74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75"/>
    </row>
    <row r="59" spans="1:15" ht="17.25" customHeight="1">
      <c r="A59" s="108"/>
      <c r="B59" s="109">
        <v>2014</v>
      </c>
      <c r="C59" s="110"/>
      <c r="D59" s="110"/>
      <c r="E59" s="110"/>
      <c r="F59" s="110"/>
      <c r="G59" s="110"/>
      <c r="H59" s="110"/>
      <c r="I59" s="110"/>
      <c r="J59" s="110"/>
      <c r="K59" s="111" t="s">
        <v>6</v>
      </c>
      <c r="L59" s="111" t="s">
        <v>0</v>
      </c>
      <c r="M59" s="111" t="s">
        <v>1</v>
      </c>
      <c r="N59" s="111" t="s">
        <v>2</v>
      </c>
      <c r="O59" s="111" t="s">
        <v>4</v>
      </c>
    </row>
    <row r="60" spans="1:10" ht="12" customHeight="1">
      <c r="A60" s="13"/>
      <c r="B60" s="14"/>
      <c r="C60" s="51"/>
      <c r="D60" s="51"/>
      <c r="E60" s="51"/>
      <c r="F60" s="51"/>
      <c r="G60" s="51"/>
      <c r="H60" s="51"/>
      <c r="I60" s="51"/>
      <c r="J60" s="51"/>
    </row>
    <row r="61" spans="2:15" ht="12" customHeight="1">
      <c r="B61" s="15" t="s">
        <v>61</v>
      </c>
      <c r="C61" s="15"/>
      <c r="K61" s="12">
        <v>35004786</v>
      </c>
      <c r="L61" s="12">
        <v>9809859</v>
      </c>
      <c r="M61" s="12">
        <v>1816945</v>
      </c>
      <c r="N61" s="12">
        <v>9220217</v>
      </c>
      <c r="O61" s="89">
        <f>SUM(K61:N61)</f>
        <v>55851807</v>
      </c>
    </row>
    <row r="62" spans="2:15" ht="12" customHeight="1">
      <c r="B62" s="15" t="s">
        <v>62</v>
      </c>
      <c r="C62" s="68"/>
      <c r="D62" s="12"/>
      <c r="E62" s="12"/>
      <c r="F62" s="12"/>
      <c r="G62" s="12"/>
      <c r="H62" s="12"/>
      <c r="I62" s="12"/>
      <c r="J62" s="12"/>
      <c r="K62" s="85">
        <v>0.83</v>
      </c>
      <c r="L62" s="85">
        <v>0.57</v>
      </c>
      <c r="M62" s="85">
        <v>0.26</v>
      </c>
      <c r="N62" s="85">
        <v>0.82</v>
      </c>
      <c r="O62" s="88">
        <v>0.72</v>
      </c>
    </row>
    <row r="63" spans="1:15" ht="12" customHeight="1">
      <c r="A63" s="83"/>
      <c r="B63" s="83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90"/>
    </row>
    <row r="64" spans="1:15" ht="17.25" customHeight="1">
      <c r="A64" s="112"/>
      <c r="B64" s="109">
        <v>2015</v>
      </c>
      <c r="C64" s="110"/>
      <c r="D64" s="110"/>
      <c r="E64" s="110"/>
      <c r="F64" s="110"/>
      <c r="G64" s="110"/>
      <c r="H64" s="110"/>
      <c r="I64" s="110"/>
      <c r="J64" s="110"/>
      <c r="K64" s="111" t="s">
        <v>6</v>
      </c>
      <c r="L64" s="111" t="s">
        <v>66</v>
      </c>
      <c r="M64" s="111" t="s">
        <v>1</v>
      </c>
      <c r="N64" s="111" t="s">
        <v>2</v>
      </c>
      <c r="O64" s="111" t="s">
        <v>4</v>
      </c>
    </row>
    <row r="65" spans="1:15" ht="12" customHeight="1">
      <c r="A65" s="54"/>
      <c r="B65" s="82"/>
      <c r="C65" s="52"/>
      <c r="D65" s="52"/>
      <c r="E65" s="52"/>
      <c r="F65" s="52"/>
      <c r="G65" s="52"/>
      <c r="H65" s="52"/>
      <c r="I65" s="52"/>
      <c r="J65" s="52"/>
      <c r="K65" s="81"/>
      <c r="L65" s="81"/>
      <c r="M65" s="81"/>
      <c r="N65" s="81"/>
      <c r="O65" s="81"/>
    </row>
    <row r="66" spans="1:10" ht="12" customHeight="1">
      <c r="A66" s="13"/>
      <c r="B66" s="14"/>
      <c r="C66" s="51"/>
      <c r="D66" s="51"/>
      <c r="E66" s="51"/>
      <c r="F66" s="51"/>
      <c r="G66" s="51"/>
      <c r="H66" s="51"/>
      <c r="I66" s="51"/>
      <c r="J66" s="51"/>
    </row>
    <row r="67" spans="2:15" ht="12" customHeight="1">
      <c r="B67" s="15" t="s">
        <v>61</v>
      </c>
      <c r="C67" s="15"/>
      <c r="K67" s="12">
        <v>36481044</v>
      </c>
      <c r="L67" s="12">
        <v>9722308</v>
      </c>
      <c r="M67" s="12">
        <v>1851574</v>
      </c>
      <c r="N67" s="12">
        <v>9011109</v>
      </c>
      <c r="O67" s="89">
        <f>K67+L67+M67+N67</f>
        <v>57066035</v>
      </c>
    </row>
    <row r="68" spans="2:15" ht="12" customHeight="1">
      <c r="B68" s="15" t="s">
        <v>62</v>
      </c>
      <c r="C68" s="68"/>
      <c r="D68" s="12"/>
      <c r="E68" s="12"/>
      <c r="F68" s="12"/>
      <c r="G68" s="12"/>
      <c r="H68" s="12"/>
      <c r="I68" s="12"/>
      <c r="J68" s="12"/>
      <c r="K68" s="85">
        <v>0.82</v>
      </c>
      <c r="L68" s="85">
        <v>0.57</v>
      </c>
      <c r="M68" s="85">
        <v>0.28</v>
      </c>
      <c r="N68" s="85">
        <v>0.72</v>
      </c>
      <c r="O68" s="88">
        <v>0.71</v>
      </c>
    </row>
    <row r="69" spans="1:15" ht="12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90"/>
    </row>
    <row r="70" spans="1:15" ht="12" customHeight="1">
      <c r="A70" s="74"/>
      <c r="B70" s="74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75"/>
    </row>
    <row r="71" spans="1:15" ht="17.25" customHeight="1">
      <c r="A71" s="108"/>
      <c r="B71" s="109">
        <v>2016</v>
      </c>
      <c r="C71" s="110"/>
      <c r="D71" s="110"/>
      <c r="E71" s="110"/>
      <c r="F71" s="110"/>
      <c r="G71" s="110"/>
      <c r="H71" s="110"/>
      <c r="I71" s="110"/>
      <c r="J71" s="110"/>
      <c r="K71" s="111" t="s">
        <v>6</v>
      </c>
      <c r="L71" s="111" t="s">
        <v>0</v>
      </c>
      <c r="M71" s="111" t="s">
        <v>1</v>
      </c>
      <c r="N71" s="111" t="s">
        <v>2</v>
      </c>
      <c r="O71" s="111" t="s">
        <v>4</v>
      </c>
    </row>
    <row r="72" spans="1:10" ht="12" customHeight="1">
      <c r="A72" s="13"/>
      <c r="B72" s="14"/>
      <c r="C72" s="51"/>
      <c r="D72" s="51"/>
      <c r="E72" s="51"/>
      <c r="F72" s="51"/>
      <c r="G72" s="51"/>
      <c r="H72" s="51"/>
      <c r="I72" s="51"/>
      <c r="J72" s="51"/>
    </row>
    <row r="73" spans="2:15" ht="12" customHeight="1">
      <c r="B73" s="15" t="s">
        <v>61</v>
      </c>
      <c r="C73" s="15"/>
      <c r="K73" s="12">
        <v>38615437</v>
      </c>
      <c r="L73" s="12">
        <v>9873014</v>
      </c>
      <c r="M73" s="12">
        <v>1812719</v>
      </c>
      <c r="N73" s="12">
        <v>9521971</v>
      </c>
      <c r="O73" s="89">
        <v>59823141</v>
      </c>
    </row>
    <row r="74" spans="2:15" ht="12" customHeight="1">
      <c r="B74" s="15" t="s">
        <v>62</v>
      </c>
      <c r="C74" s="68"/>
      <c r="D74" s="12"/>
      <c r="E74" s="12"/>
      <c r="F74" s="12"/>
      <c r="G74" s="12"/>
      <c r="H74" s="12"/>
      <c r="I74" s="12"/>
      <c r="J74" s="12"/>
      <c r="K74" s="85">
        <v>0.8</v>
      </c>
      <c r="L74" s="85">
        <v>0.56</v>
      </c>
      <c r="M74" s="85">
        <v>0.26</v>
      </c>
      <c r="N74" s="85">
        <v>0.68</v>
      </c>
      <c r="O74" s="88">
        <v>0.69</v>
      </c>
    </row>
    <row r="75" spans="1:15" ht="12" customHeight="1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90"/>
    </row>
    <row r="76" spans="1:15" ht="12" customHeight="1">
      <c r="A76" s="74"/>
      <c r="B76" s="74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75"/>
    </row>
    <row r="77" spans="1:15" ht="18.75" customHeight="1">
      <c r="A77" s="108"/>
      <c r="B77" s="109">
        <v>2017</v>
      </c>
      <c r="C77" s="110"/>
      <c r="D77" s="110"/>
      <c r="E77" s="110"/>
      <c r="F77" s="110"/>
      <c r="G77" s="110"/>
      <c r="H77" s="110"/>
      <c r="I77" s="110"/>
      <c r="J77" s="110"/>
      <c r="K77" s="111" t="s">
        <v>6</v>
      </c>
      <c r="L77" s="111" t="s">
        <v>0</v>
      </c>
      <c r="M77" s="111" t="s">
        <v>1</v>
      </c>
      <c r="N77" s="111" t="s">
        <v>2</v>
      </c>
      <c r="O77" s="111" t="s">
        <v>4</v>
      </c>
    </row>
    <row r="78" spans="1:10" ht="12" customHeight="1">
      <c r="A78" s="13"/>
      <c r="B78" s="14"/>
      <c r="C78" s="51"/>
      <c r="D78" s="51"/>
      <c r="E78" s="51"/>
      <c r="F78" s="51"/>
      <c r="G78" s="51"/>
      <c r="H78" s="51"/>
      <c r="I78" s="51"/>
      <c r="J78" s="51"/>
    </row>
    <row r="79" spans="2:15" ht="12" customHeight="1">
      <c r="B79" s="15" t="s">
        <v>61</v>
      </c>
      <c r="C79" s="15"/>
      <c r="K79" s="171">
        <v>40118943.07612807</v>
      </c>
      <c r="L79" s="171">
        <v>10344995</v>
      </c>
      <c r="M79" s="171">
        <v>2200892</v>
      </c>
      <c r="N79" s="171">
        <v>10225359</v>
      </c>
      <c r="O79" s="172">
        <v>62890189.07612807</v>
      </c>
    </row>
    <row r="80" spans="2:15" ht="12" customHeight="1">
      <c r="B80" s="15" t="s">
        <v>62</v>
      </c>
      <c r="C80" s="68"/>
      <c r="D80" s="12"/>
      <c r="E80" s="12"/>
      <c r="F80" s="12"/>
      <c r="G80" s="12"/>
      <c r="H80" s="12"/>
      <c r="I80" s="12"/>
      <c r="J80" s="12"/>
      <c r="K80" s="173">
        <v>0.82</v>
      </c>
      <c r="L80" s="173">
        <v>0.58</v>
      </c>
      <c r="M80" s="173">
        <v>0.33</v>
      </c>
      <c r="N80" s="173">
        <v>0.37</v>
      </c>
      <c r="O80" s="174">
        <v>0.71</v>
      </c>
    </row>
    <row r="81" spans="1:15" ht="12" customHeight="1">
      <c r="A81" s="83"/>
      <c r="B81" s="83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90"/>
    </row>
    <row r="82" spans="1:15" ht="12" customHeight="1">
      <c r="A82" s="74"/>
      <c r="B82" s="74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75"/>
    </row>
    <row r="83" spans="1:15" ht="18.75" customHeight="1">
      <c r="A83" s="108"/>
      <c r="B83" s="109">
        <v>2018</v>
      </c>
      <c r="C83" s="110"/>
      <c r="D83" s="110"/>
      <c r="E83" s="110"/>
      <c r="F83" s="110"/>
      <c r="G83" s="110"/>
      <c r="H83" s="110"/>
      <c r="I83" s="110"/>
      <c r="J83" s="110"/>
      <c r="K83" s="111" t="s">
        <v>6</v>
      </c>
      <c r="L83" s="111" t="s">
        <v>0</v>
      </c>
      <c r="M83" s="111" t="s">
        <v>1</v>
      </c>
      <c r="N83" s="111" t="s">
        <v>2</v>
      </c>
      <c r="O83" s="111" t="s">
        <v>4</v>
      </c>
    </row>
    <row r="84" spans="1:10" ht="12" customHeight="1">
      <c r="A84" s="13"/>
      <c r="B84" s="14"/>
      <c r="C84" s="51"/>
      <c r="D84" s="51"/>
      <c r="E84" s="51"/>
      <c r="F84" s="51"/>
      <c r="G84" s="51"/>
      <c r="H84" s="51"/>
      <c r="I84" s="51"/>
      <c r="J84" s="51"/>
    </row>
    <row r="85" spans="2:15" ht="12" customHeight="1">
      <c r="B85" s="15" t="s">
        <v>61</v>
      </c>
      <c r="C85" s="15"/>
      <c r="K85" s="187">
        <v>43442033.21052125</v>
      </c>
      <c r="L85" s="187">
        <v>10572430</v>
      </c>
      <c r="M85" s="187">
        <v>2588227</v>
      </c>
      <c r="N85" s="187">
        <v>10660054</v>
      </c>
      <c r="O85" s="189">
        <f>SUM(K85:N85)</f>
        <v>67262744.21052125</v>
      </c>
    </row>
    <row r="86" spans="2:15" ht="12" customHeight="1">
      <c r="B86" s="15" t="s">
        <v>62</v>
      </c>
      <c r="C86" s="68"/>
      <c r="D86" s="12"/>
      <c r="E86" s="12"/>
      <c r="F86" s="12"/>
      <c r="G86" s="12"/>
      <c r="H86" s="12"/>
      <c r="I86" s="12"/>
      <c r="J86" s="12"/>
      <c r="K86" s="188">
        <v>0.84</v>
      </c>
      <c r="L86" s="188">
        <v>0.59</v>
      </c>
      <c r="M86" s="188">
        <v>0.38</v>
      </c>
      <c r="N86" s="188">
        <v>0.69</v>
      </c>
      <c r="O86" s="190">
        <v>0.73</v>
      </c>
    </row>
    <row r="87" spans="1:15" ht="12" customHeight="1">
      <c r="A87" s="83"/>
      <c r="B87" s="83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90"/>
    </row>
    <row r="88" spans="1:15" ht="12" customHeight="1">
      <c r="A88" s="74"/>
      <c r="B88" s="74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75"/>
    </row>
    <row r="89" spans="1:15" ht="12" customHeight="1">
      <c r="A89" s="96" t="s">
        <v>67</v>
      </c>
      <c r="B89" s="74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75"/>
    </row>
    <row r="90" spans="1:15" ht="12" customHeight="1">
      <c r="A90" s="96" t="s">
        <v>68</v>
      </c>
      <c r="B90" s="74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75"/>
    </row>
    <row r="91" ht="12" customHeight="1">
      <c r="A91" s="95" t="s">
        <v>35</v>
      </c>
    </row>
    <row r="96" ht="12" customHeight="1">
      <c r="A96" s="94"/>
    </row>
  </sheetData>
  <sheetProtection/>
  <printOptions/>
  <pageMargins left="0.1968503937007874" right="0.1968503937007874" top="1.141732283464567" bottom="0" header="0" footer="0"/>
  <pageSetup horizontalDpi="600" verticalDpi="600" orientation="portrait" pageOrder="overThenDown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J29" sqref="J29"/>
    </sheetView>
  </sheetViews>
  <sheetFormatPr defaultColWidth="11.421875" defaultRowHeight="12.75"/>
  <cols>
    <col min="1" max="1" width="23.8515625" style="1" customWidth="1"/>
    <col min="2" max="5" width="11.421875" style="1" customWidth="1"/>
    <col min="6" max="6" width="11.421875" style="27" customWidth="1"/>
    <col min="7" max="16384" width="11.421875" style="1" customWidth="1"/>
  </cols>
  <sheetData>
    <row r="1" spans="1:6" s="48" customFormat="1" ht="15">
      <c r="A1" s="33" t="s">
        <v>70</v>
      </c>
      <c r="F1" s="33"/>
    </row>
    <row r="2" ht="15" customHeight="1"/>
    <row r="3" ht="15" customHeight="1"/>
    <row r="4" spans="1:6" ht="15" customHeight="1">
      <c r="A4" s="114" t="s">
        <v>39</v>
      </c>
      <c r="B4" s="115" t="s">
        <v>6</v>
      </c>
      <c r="C4" s="115" t="s">
        <v>0</v>
      </c>
      <c r="D4" s="115" t="s">
        <v>1</v>
      </c>
      <c r="E4" s="115" t="s">
        <v>2</v>
      </c>
      <c r="F4" s="115" t="s">
        <v>4</v>
      </c>
    </row>
    <row r="5" ht="9" customHeight="1"/>
    <row r="6" spans="1:6" ht="15" customHeight="1">
      <c r="A6" s="4">
        <v>1994</v>
      </c>
      <c r="B6" s="35">
        <v>118325</v>
      </c>
      <c r="C6" s="35">
        <v>19601</v>
      </c>
      <c r="D6" s="35">
        <v>16823</v>
      </c>
      <c r="E6" s="35">
        <v>20594</v>
      </c>
      <c r="F6" s="35">
        <f>SUM(B6:E6)</f>
        <v>175343</v>
      </c>
    </row>
    <row r="7" spans="1:6" ht="15" customHeight="1">
      <c r="A7" s="116">
        <v>1995</v>
      </c>
      <c r="B7" s="117">
        <v>81889</v>
      </c>
      <c r="C7" s="117">
        <v>14679</v>
      </c>
      <c r="D7" s="117">
        <v>13280</v>
      </c>
      <c r="E7" s="117">
        <v>15301</v>
      </c>
      <c r="F7" s="117">
        <f aca="true" t="shared" si="0" ref="F7:F16">SUM(B7:E7)</f>
        <v>125149</v>
      </c>
    </row>
    <row r="8" spans="1:6" ht="15" customHeight="1">
      <c r="A8" s="4">
        <v>1996</v>
      </c>
      <c r="B8" s="35">
        <v>89988</v>
      </c>
      <c r="C8" s="35">
        <v>16121</v>
      </c>
      <c r="D8" s="35">
        <v>14276</v>
      </c>
      <c r="E8" s="35">
        <v>16770</v>
      </c>
      <c r="F8" s="35">
        <f t="shared" si="0"/>
        <v>137155</v>
      </c>
    </row>
    <row r="9" spans="1:6" ht="15" customHeight="1">
      <c r="A9" s="116">
        <v>1997</v>
      </c>
      <c r="B9" s="117">
        <v>86000</v>
      </c>
      <c r="C9" s="117">
        <v>15777</v>
      </c>
      <c r="D9" s="117">
        <v>14221</v>
      </c>
      <c r="E9" s="117">
        <v>16416</v>
      </c>
      <c r="F9" s="117">
        <f t="shared" si="0"/>
        <v>132414</v>
      </c>
    </row>
    <row r="10" spans="1:6" ht="15" customHeight="1">
      <c r="A10" s="4">
        <v>1998</v>
      </c>
      <c r="B10" s="35">
        <v>92433</v>
      </c>
      <c r="C10" s="35">
        <v>17246</v>
      </c>
      <c r="D10" s="35">
        <v>15200</v>
      </c>
      <c r="E10" s="35">
        <v>17568</v>
      </c>
      <c r="F10" s="35">
        <f t="shared" si="0"/>
        <v>142447</v>
      </c>
    </row>
    <row r="11" spans="1:6" ht="15" customHeight="1">
      <c r="A11" s="116">
        <v>1999</v>
      </c>
      <c r="B11" s="117">
        <v>87765</v>
      </c>
      <c r="C11" s="117">
        <v>16102</v>
      </c>
      <c r="D11" s="117">
        <v>14468</v>
      </c>
      <c r="E11" s="117">
        <v>16323</v>
      </c>
      <c r="F11" s="117">
        <f t="shared" si="0"/>
        <v>134658</v>
      </c>
    </row>
    <row r="12" spans="1:6" ht="15" customHeight="1">
      <c r="A12" s="4">
        <v>2000</v>
      </c>
      <c r="B12" s="35">
        <v>96317</v>
      </c>
      <c r="C12" s="35">
        <v>18224</v>
      </c>
      <c r="D12" s="35">
        <v>15998</v>
      </c>
      <c r="E12" s="35">
        <v>18420</v>
      </c>
      <c r="F12" s="35">
        <f t="shared" si="0"/>
        <v>148959</v>
      </c>
    </row>
    <row r="13" spans="1:6" ht="15" customHeight="1">
      <c r="A13" s="116">
        <v>2001</v>
      </c>
      <c r="B13" s="117" t="s">
        <v>7</v>
      </c>
      <c r="C13" s="117" t="s">
        <v>7</v>
      </c>
      <c r="D13" s="117" t="s">
        <v>7</v>
      </c>
      <c r="E13" s="117" t="s">
        <v>7</v>
      </c>
      <c r="F13" s="117" t="s">
        <v>7</v>
      </c>
    </row>
    <row r="14" spans="1:6" ht="15" customHeight="1">
      <c r="A14" s="4">
        <v>2002</v>
      </c>
      <c r="B14" s="35">
        <v>101543</v>
      </c>
      <c r="C14" s="35">
        <v>19603</v>
      </c>
      <c r="D14" s="35">
        <v>16771</v>
      </c>
      <c r="E14" s="35">
        <v>19906</v>
      </c>
      <c r="F14" s="35">
        <f t="shared" si="0"/>
        <v>157823</v>
      </c>
    </row>
    <row r="15" spans="1:6" ht="15" customHeight="1">
      <c r="A15" s="116">
        <v>2003</v>
      </c>
      <c r="B15" s="118">
        <v>105072</v>
      </c>
      <c r="C15" s="118">
        <v>20377</v>
      </c>
      <c r="D15" s="118">
        <v>17382</v>
      </c>
      <c r="E15" s="118">
        <v>20467</v>
      </c>
      <c r="F15" s="118">
        <f t="shared" si="0"/>
        <v>163298</v>
      </c>
    </row>
    <row r="16" spans="1:6" ht="15" customHeight="1">
      <c r="A16" s="4">
        <v>2004</v>
      </c>
      <c r="B16" s="28">
        <v>109109</v>
      </c>
      <c r="C16" s="28">
        <v>21433</v>
      </c>
      <c r="D16" s="28">
        <v>18013</v>
      </c>
      <c r="E16" s="28">
        <v>21343</v>
      </c>
      <c r="F16" s="29">
        <f t="shared" si="0"/>
        <v>169898</v>
      </c>
    </row>
    <row r="17" spans="1:6" ht="15" customHeight="1">
      <c r="A17" s="116">
        <v>2005</v>
      </c>
      <c r="B17" s="119">
        <v>110177</v>
      </c>
      <c r="C17" s="119">
        <v>21685</v>
      </c>
      <c r="D17" s="119">
        <v>17653</v>
      </c>
      <c r="E17" s="119">
        <v>21410</v>
      </c>
      <c r="F17" s="118">
        <v>170925</v>
      </c>
    </row>
    <row r="18" spans="1:6" ht="15" customHeight="1">
      <c r="A18" s="4">
        <v>2006</v>
      </c>
      <c r="B18" s="28">
        <v>114776</v>
      </c>
      <c r="C18" s="28">
        <v>23240</v>
      </c>
      <c r="D18" s="28">
        <v>17224</v>
      </c>
      <c r="E18" s="28">
        <v>22801</v>
      </c>
      <c r="F18" s="29">
        <v>178041</v>
      </c>
    </row>
    <row r="19" spans="1:6" ht="15" customHeight="1">
      <c r="A19" s="116">
        <v>2007</v>
      </c>
      <c r="B19" s="119">
        <v>118054</v>
      </c>
      <c r="C19" s="119">
        <v>23293</v>
      </c>
      <c r="D19" s="119">
        <v>16725</v>
      </c>
      <c r="E19" s="119">
        <v>22990</v>
      </c>
      <c r="F19" s="118">
        <v>181062</v>
      </c>
    </row>
    <row r="20" spans="1:6" ht="15" customHeight="1">
      <c r="A20" s="4">
        <v>2008</v>
      </c>
      <c r="B20" s="28">
        <v>69279</v>
      </c>
      <c r="C20" s="28">
        <v>11086</v>
      </c>
      <c r="D20" s="28">
        <v>9197</v>
      </c>
      <c r="E20" s="28">
        <v>10746</v>
      </c>
      <c r="F20" s="29">
        <f>SUM(B20:E20)</f>
        <v>100308</v>
      </c>
    </row>
    <row r="21" spans="1:6" ht="15" customHeight="1">
      <c r="A21" s="116">
        <v>2009</v>
      </c>
      <c r="B21" s="119">
        <v>63744</v>
      </c>
      <c r="C21" s="119">
        <v>10086</v>
      </c>
      <c r="D21" s="119">
        <v>8582</v>
      </c>
      <c r="E21" s="119">
        <v>10006</v>
      </c>
      <c r="F21" s="119">
        <v>92418</v>
      </c>
    </row>
    <row r="22" spans="1:6" ht="15" customHeight="1">
      <c r="A22" s="4">
        <v>2010</v>
      </c>
      <c r="B22" s="28">
        <v>61419</v>
      </c>
      <c r="C22" s="28">
        <v>9703</v>
      </c>
      <c r="D22" s="28">
        <v>8486</v>
      </c>
      <c r="E22" s="28">
        <v>9564</v>
      </c>
      <c r="F22" s="28">
        <v>89172</v>
      </c>
    </row>
    <row r="23" spans="1:6" ht="15" customHeight="1">
      <c r="A23" s="116">
        <v>2011</v>
      </c>
      <c r="B23" s="119">
        <v>58537</v>
      </c>
      <c r="C23" s="119">
        <v>9258</v>
      </c>
      <c r="D23" s="119">
        <v>8282</v>
      </c>
      <c r="E23" s="119">
        <v>8865</v>
      </c>
      <c r="F23" s="119">
        <f>SUM(B23:E23)</f>
        <v>84942</v>
      </c>
    </row>
    <row r="24" spans="1:6" ht="15" customHeight="1">
      <c r="A24" s="4">
        <v>2012</v>
      </c>
      <c r="B24" s="28">
        <v>56789</v>
      </c>
      <c r="C24" s="28">
        <v>8900</v>
      </c>
      <c r="D24" s="28">
        <v>8084</v>
      </c>
      <c r="E24" s="28">
        <v>8788</v>
      </c>
      <c r="F24" s="28">
        <v>82561</v>
      </c>
    </row>
    <row r="25" spans="1:6" ht="15" customHeight="1">
      <c r="A25" s="116">
        <v>2013</v>
      </c>
      <c r="B25" s="119">
        <v>55396</v>
      </c>
      <c r="C25" s="119">
        <v>8554</v>
      </c>
      <c r="D25" s="119">
        <v>7506</v>
      </c>
      <c r="E25" s="119">
        <v>8450</v>
      </c>
      <c r="F25" s="119">
        <f>B25+C25+D25+E25</f>
        <v>79906</v>
      </c>
    </row>
    <row r="26" spans="1:6" ht="15" customHeight="1">
      <c r="A26" s="4">
        <v>2014</v>
      </c>
      <c r="B26" s="28">
        <v>53589</v>
      </c>
      <c r="C26" s="28">
        <v>8299</v>
      </c>
      <c r="D26" s="28">
        <v>7545</v>
      </c>
      <c r="E26" s="28">
        <v>8248</v>
      </c>
      <c r="F26" s="28">
        <f>B26+C26+D26+E26</f>
        <v>77681</v>
      </c>
    </row>
    <row r="27" spans="1:6" ht="15" customHeight="1">
      <c r="A27" s="116">
        <v>2015</v>
      </c>
      <c r="B27" s="119">
        <v>57040</v>
      </c>
      <c r="C27" s="119">
        <v>8650</v>
      </c>
      <c r="D27" s="119">
        <v>8395</v>
      </c>
      <c r="E27" s="119">
        <v>8446</v>
      </c>
      <c r="F27" s="119">
        <f>B27+C27+D27+E27</f>
        <v>82531</v>
      </c>
    </row>
    <row r="28" spans="1:6" ht="15" customHeight="1">
      <c r="A28" s="4">
        <v>2016</v>
      </c>
      <c r="B28" s="28">
        <v>57698</v>
      </c>
      <c r="C28" s="28">
        <v>8949</v>
      </c>
      <c r="D28" s="28">
        <v>8671</v>
      </c>
      <c r="E28" s="28">
        <v>8902</v>
      </c>
      <c r="F28" s="28">
        <v>84220</v>
      </c>
    </row>
    <row r="29" spans="1:6" ht="15" customHeight="1">
      <c r="A29" s="116">
        <v>2017</v>
      </c>
      <c r="B29" s="119">
        <v>60093</v>
      </c>
      <c r="C29" s="119">
        <v>9147</v>
      </c>
      <c r="D29" s="119">
        <v>9036</v>
      </c>
      <c r="E29" s="119">
        <v>9879</v>
      </c>
      <c r="F29" s="119">
        <v>88155</v>
      </c>
    </row>
    <row r="30" spans="1:6" ht="15" customHeight="1">
      <c r="A30" s="175">
        <v>2018</v>
      </c>
      <c r="B30" s="176">
        <v>58185</v>
      </c>
      <c r="C30" s="176">
        <v>9533</v>
      </c>
      <c r="D30" s="176">
        <v>9117</v>
      </c>
      <c r="E30" s="176">
        <v>10294</v>
      </c>
      <c r="F30" s="176">
        <f>SUM(B30:E30)</f>
        <v>87129</v>
      </c>
    </row>
    <row r="31" spans="1:6" ht="12">
      <c r="A31" s="49"/>
      <c r="B31" s="30"/>
      <c r="C31" s="30"/>
      <c r="D31" s="30"/>
      <c r="E31" s="30"/>
      <c r="F31" s="3"/>
    </row>
    <row r="33" ht="12">
      <c r="A33" s="97" t="s">
        <v>31</v>
      </c>
    </row>
    <row r="34" ht="12">
      <c r="A34" s="97" t="s">
        <v>59</v>
      </c>
    </row>
    <row r="35" ht="12">
      <c r="A35" s="95" t="s">
        <v>35</v>
      </c>
    </row>
  </sheetData>
  <sheetProtection/>
  <printOptions/>
  <pageMargins left="0.1968503937007874" right="0.75" top="0.5511811023622047" bottom="0" header="0" footer="0"/>
  <pageSetup horizontalDpi="600" verticalDpi="600" orientation="portrait" paperSize="9" r:id="rId1"/>
  <ignoredErrors>
    <ignoredError sqref="F6:G23 F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374"/>
  <sheetViews>
    <sheetView showGridLines="0" zoomScale="90" zoomScaleNormal="90" workbookViewId="0" topLeftCell="A1">
      <selection activeCell="J29" sqref="J29"/>
    </sheetView>
  </sheetViews>
  <sheetFormatPr defaultColWidth="12.57421875" defaultRowHeight="12.75"/>
  <cols>
    <col min="1" max="1" width="41.421875" style="21" customWidth="1"/>
    <col min="2" max="2" width="13.7109375" style="21" hidden="1" customWidth="1"/>
    <col min="3" max="3" width="10.7109375" style="21" hidden="1" customWidth="1"/>
    <col min="4" max="4" width="10.7109375" style="24" hidden="1" customWidth="1"/>
    <col min="5" max="16" width="10.7109375" style="24" customWidth="1"/>
    <col min="17" max="17" width="14.28125" style="0" customWidth="1"/>
  </cols>
  <sheetData>
    <row r="1" spans="1:17" s="17" customFormat="1" ht="15" customHeight="1">
      <c r="A1" s="33" t="s">
        <v>72</v>
      </c>
      <c r="B1" s="31"/>
      <c r="C1" s="31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33"/>
    </row>
    <row r="2" spans="1:16" s="17" customFormat="1" ht="15">
      <c r="A2" s="134"/>
      <c r="B2" s="134"/>
      <c r="C2" s="33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7" s="18" customFormat="1" ht="15.75">
      <c r="A3" s="27"/>
      <c r="B3" s="27"/>
      <c r="C3" s="25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135" t="s">
        <v>5</v>
      </c>
    </row>
    <row r="4" spans="1:17" s="19" customFormat="1" ht="15">
      <c r="A4" s="136"/>
      <c r="B4" s="136"/>
      <c r="C4" s="137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</row>
    <row r="5" spans="1:17" s="18" customFormat="1" ht="15.75">
      <c r="A5" s="138" t="s">
        <v>14</v>
      </c>
      <c r="B5" s="139" t="s">
        <v>69</v>
      </c>
      <c r="C5" s="102">
        <v>2005</v>
      </c>
      <c r="D5" s="140">
        <v>2006</v>
      </c>
      <c r="E5" s="140">
        <v>2007</v>
      </c>
      <c r="F5" s="140">
        <v>2008</v>
      </c>
      <c r="G5" s="140">
        <v>2009</v>
      </c>
      <c r="H5" s="140">
        <v>2010</v>
      </c>
      <c r="I5" s="140">
        <v>2011</v>
      </c>
      <c r="J5" s="140">
        <v>2012</v>
      </c>
      <c r="K5" s="140">
        <v>2013</v>
      </c>
      <c r="L5" s="140">
        <v>2014</v>
      </c>
      <c r="M5" s="140">
        <v>2015</v>
      </c>
      <c r="N5" s="140">
        <v>2016</v>
      </c>
      <c r="O5" s="140">
        <v>2017</v>
      </c>
      <c r="P5" s="140">
        <v>2018</v>
      </c>
      <c r="Q5" s="103" t="s">
        <v>73</v>
      </c>
    </row>
    <row r="6" spans="1:17" s="19" customFormat="1" ht="15">
      <c r="A6" s="141"/>
      <c r="B6" s="142"/>
      <c r="C6" s="1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92"/>
    </row>
    <row r="7" spans="1:17" ht="15" customHeight="1">
      <c r="A7" s="26" t="s">
        <v>15</v>
      </c>
      <c r="B7" s="143">
        <v>43</v>
      </c>
      <c r="C7" s="89">
        <v>27740</v>
      </c>
      <c r="D7" s="144">
        <v>20765</v>
      </c>
      <c r="E7" s="177">
        <v>18538</v>
      </c>
      <c r="F7" s="89">
        <v>21589</v>
      </c>
      <c r="G7" s="89">
        <v>21021</v>
      </c>
      <c r="H7" s="63">
        <v>14380</v>
      </c>
      <c r="I7" s="63">
        <v>17083</v>
      </c>
      <c r="J7" s="63">
        <v>17914</v>
      </c>
      <c r="K7" s="63">
        <v>15069</v>
      </c>
      <c r="L7" s="63">
        <v>17668</v>
      </c>
      <c r="M7" s="63">
        <v>19636</v>
      </c>
      <c r="N7" s="63">
        <v>21038</v>
      </c>
      <c r="O7" s="63">
        <v>18804</v>
      </c>
      <c r="P7" s="63">
        <v>17862</v>
      </c>
      <c r="Q7" s="145">
        <f>(P7-O7)/O7*100</f>
        <v>-5.009572431397575</v>
      </c>
    </row>
    <row r="8" spans="1:17" ht="15" customHeight="1">
      <c r="A8" s="26" t="s">
        <v>16</v>
      </c>
      <c r="B8" s="143">
        <v>2616</v>
      </c>
      <c r="C8" s="89">
        <v>22577</v>
      </c>
      <c r="D8" s="144">
        <v>25057</v>
      </c>
      <c r="E8" s="177">
        <v>16496</v>
      </c>
      <c r="F8" s="89">
        <v>18439</v>
      </c>
      <c r="G8" s="89">
        <v>19233</v>
      </c>
      <c r="H8" s="63">
        <v>16939</v>
      </c>
      <c r="I8" s="63">
        <v>17627</v>
      </c>
      <c r="J8" s="63">
        <v>14927</v>
      </c>
      <c r="K8" s="63">
        <v>10411</v>
      </c>
      <c r="L8" s="63">
        <v>17072</v>
      </c>
      <c r="M8" s="63">
        <v>15293</v>
      </c>
      <c r="N8" s="63">
        <v>14062</v>
      </c>
      <c r="O8" s="63">
        <v>10807</v>
      </c>
      <c r="P8" s="63">
        <v>16241</v>
      </c>
      <c r="Q8" s="145">
        <f aca="true" t="shared" si="0" ref="Q8:Q20">(P8-O8)/O8*100</f>
        <v>50.28222448413066</v>
      </c>
    </row>
    <row r="9" spans="1:17" ht="15" customHeight="1">
      <c r="A9" s="146" t="s">
        <v>17</v>
      </c>
      <c r="B9" s="143">
        <v>86</v>
      </c>
      <c r="C9" s="20">
        <v>1183</v>
      </c>
      <c r="D9" s="147">
        <v>2090</v>
      </c>
      <c r="E9" s="178">
        <v>1903</v>
      </c>
      <c r="F9" s="178">
        <v>1470</v>
      </c>
      <c r="G9" s="178">
        <v>1673</v>
      </c>
      <c r="H9" s="179">
        <v>1332</v>
      </c>
      <c r="I9" s="179">
        <v>1993</v>
      </c>
      <c r="J9" s="179">
        <v>1692</v>
      </c>
      <c r="K9" s="179">
        <v>1345</v>
      </c>
      <c r="L9" s="179">
        <v>1722</v>
      </c>
      <c r="M9" s="179">
        <v>1870</v>
      </c>
      <c r="N9" s="179">
        <v>1272</v>
      </c>
      <c r="O9" s="179">
        <v>1368</v>
      </c>
      <c r="P9" s="179">
        <v>823</v>
      </c>
      <c r="Q9" s="145">
        <f t="shared" si="0"/>
        <v>-39.83918128654971</v>
      </c>
    </row>
    <row r="10" spans="1:17" ht="15" customHeight="1">
      <c r="A10" s="146" t="s">
        <v>18</v>
      </c>
      <c r="B10" s="143">
        <v>709</v>
      </c>
      <c r="C10" s="20">
        <v>2195</v>
      </c>
      <c r="D10" s="147">
        <v>4015</v>
      </c>
      <c r="E10" s="178">
        <v>365</v>
      </c>
      <c r="F10" s="178">
        <v>339</v>
      </c>
      <c r="G10" s="178">
        <v>123</v>
      </c>
      <c r="H10" s="179">
        <v>129</v>
      </c>
      <c r="I10" s="179">
        <v>115</v>
      </c>
      <c r="J10" s="179">
        <v>87</v>
      </c>
      <c r="K10" s="179">
        <v>53</v>
      </c>
      <c r="L10" s="179">
        <v>91</v>
      </c>
      <c r="M10" s="179">
        <v>70</v>
      </c>
      <c r="N10" s="179">
        <v>56</v>
      </c>
      <c r="O10" s="179">
        <v>54</v>
      </c>
      <c r="P10" s="179">
        <v>30</v>
      </c>
      <c r="Q10" s="145">
        <f t="shared" si="0"/>
        <v>-44.44444444444444</v>
      </c>
    </row>
    <row r="11" spans="1:17" ht="15" customHeight="1">
      <c r="A11" s="146" t="s">
        <v>19</v>
      </c>
      <c r="B11" s="143">
        <v>9</v>
      </c>
      <c r="C11" s="20">
        <v>6056</v>
      </c>
      <c r="D11" s="147">
        <v>6691</v>
      </c>
      <c r="E11" s="178">
        <v>5727</v>
      </c>
      <c r="F11" s="178">
        <v>5598</v>
      </c>
      <c r="G11" s="178">
        <v>6618</v>
      </c>
      <c r="H11" s="179">
        <v>4146</v>
      </c>
      <c r="I11" s="179">
        <v>4331</v>
      </c>
      <c r="J11" s="179">
        <v>3507</v>
      </c>
      <c r="K11" s="179">
        <v>2928</v>
      </c>
      <c r="L11" s="179">
        <v>4440</v>
      </c>
      <c r="M11" s="179">
        <v>4135</v>
      </c>
      <c r="N11" s="179">
        <v>3121</v>
      </c>
      <c r="O11" s="179">
        <v>2259</v>
      </c>
      <c r="P11" s="179">
        <v>3061</v>
      </c>
      <c r="Q11" s="145">
        <f t="shared" si="0"/>
        <v>35.50243470562195</v>
      </c>
    </row>
    <row r="12" spans="1:17" ht="15" customHeight="1">
      <c r="A12" s="146" t="s">
        <v>20</v>
      </c>
      <c r="B12" s="143">
        <v>1785</v>
      </c>
      <c r="C12" s="20">
        <v>2208</v>
      </c>
      <c r="D12" s="147">
        <v>2373</v>
      </c>
      <c r="E12" s="178">
        <v>2305</v>
      </c>
      <c r="F12" s="178">
        <v>3336</v>
      </c>
      <c r="G12" s="178">
        <v>4911</v>
      </c>
      <c r="H12" s="179">
        <v>2527</v>
      </c>
      <c r="I12" s="179">
        <v>2797</v>
      </c>
      <c r="J12" s="179">
        <v>3121</v>
      </c>
      <c r="K12" s="179">
        <v>2611</v>
      </c>
      <c r="L12" s="179">
        <v>4504</v>
      </c>
      <c r="M12" s="179">
        <v>4358</v>
      </c>
      <c r="N12" s="179">
        <v>4057</v>
      </c>
      <c r="O12" s="179">
        <v>3205</v>
      </c>
      <c r="P12" s="179">
        <v>5700</v>
      </c>
      <c r="Q12" s="145">
        <f t="shared" si="0"/>
        <v>77.84711388455538</v>
      </c>
    </row>
    <row r="13" spans="1:17" ht="15" customHeight="1">
      <c r="A13" s="146" t="s">
        <v>21</v>
      </c>
      <c r="B13" s="143">
        <v>805</v>
      </c>
      <c r="C13" s="20">
        <v>378</v>
      </c>
      <c r="D13" s="147">
        <v>282</v>
      </c>
      <c r="E13" s="178">
        <v>246</v>
      </c>
      <c r="F13" s="178">
        <v>198</v>
      </c>
      <c r="G13" s="178">
        <v>136</v>
      </c>
      <c r="H13" s="179">
        <v>83</v>
      </c>
      <c r="I13" s="179">
        <v>54</v>
      </c>
      <c r="J13" s="179">
        <v>24</v>
      </c>
      <c r="K13" s="179">
        <v>12</v>
      </c>
      <c r="L13" s="179">
        <v>16</v>
      </c>
      <c r="M13" s="179">
        <v>29</v>
      </c>
      <c r="N13" s="179">
        <v>32</v>
      </c>
      <c r="O13" s="179">
        <v>25</v>
      </c>
      <c r="P13" s="179">
        <v>78</v>
      </c>
      <c r="Q13" s="145">
        <f t="shared" si="0"/>
        <v>212</v>
      </c>
    </row>
    <row r="14" spans="1:17" ht="15" customHeight="1">
      <c r="A14" s="146" t="s">
        <v>22</v>
      </c>
      <c r="B14" s="143">
        <v>58</v>
      </c>
      <c r="C14" s="20">
        <v>2437</v>
      </c>
      <c r="D14" s="148">
        <v>3337</v>
      </c>
      <c r="E14" s="180">
        <v>2819</v>
      </c>
      <c r="F14" s="180">
        <v>2781</v>
      </c>
      <c r="G14" s="180">
        <v>4124</v>
      </c>
      <c r="H14" s="181">
        <v>4198</v>
      </c>
      <c r="I14" s="181">
        <v>3738</v>
      </c>
      <c r="J14" s="181">
        <v>2673</v>
      </c>
      <c r="K14" s="181">
        <v>1585</v>
      </c>
      <c r="L14" s="181">
        <v>2161</v>
      </c>
      <c r="M14" s="181">
        <v>2684</v>
      </c>
      <c r="N14" s="181">
        <v>2259</v>
      </c>
      <c r="O14" s="181">
        <v>1649</v>
      </c>
      <c r="P14" s="181">
        <v>2368</v>
      </c>
      <c r="Q14" s="145">
        <f t="shared" si="0"/>
        <v>43.60218314129776</v>
      </c>
    </row>
    <row r="15" spans="1:17" ht="15" customHeight="1">
      <c r="A15" s="146" t="s">
        <v>38</v>
      </c>
      <c r="B15" s="143">
        <v>58</v>
      </c>
      <c r="C15" s="20">
        <v>507</v>
      </c>
      <c r="D15" s="147">
        <v>346</v>
      </c>
      <c r="E15" s="178">
        <v>594</v>
      </c>
      <c r="F15" s="178">
        <v>466</v>
      </c>
      <c r="G15" s="178">
        <v>501</v>
      </c>
      <c r="H15" s="179">
        <v>574</v>
      </c>
      <c r="I15" s="179">
        <v>660</v>
      </c>
      <c r="J15" s="179">
        <v>470</v>
      </c>
      <c r="K15" s="179">
        <v>328</v>
      </c>
      <c r="L15" s="179">
        <v>381</v>
      </c>
      <c r="M15" s="179">
        <v>274</v>
      </c>
      <c r="N15" s="179">
        <v>231</v>
      </c>
      <c r="O15" s="179">
        <v>164</v>
      </c>
      <c r="P15" s="179">
        <v>266</v>
      </c>
      <c r="Q15" s="145">
        <f t="shared" si="0"/>
        <v>62.19512195121951</v>
      </c>
    </row>
    <row r="16" spans="1:17" ht="15" customHeight="1">
      <c r="A16" s="146" t="s">
        <v>23</v>
      </c>
      <c r="B16" s="143">
        <v>182</v>
      </c>
      <c r="C16" s="20">
        <v>57</v>
      </c>
      <c r="D16" s="147">
        <v>19</v>
      </c>
      <c r="E16" s="178">
        <v>36</v>
      </c>
      <c r="F16" s="178">
        <v>54</v>
      </c>
      <c r="G16" s="178">
        <v>13</v>
      </c>
      <c r="H16" s="179">
        <v>76</v>
      </c>
      <c r="I16" s="179">
        <v>92</v>
      </c>
      <c r="J16" s="179">
        <v>59</v>
      </c>
      <c r="K16" s="179">
        <v>59</v>
      </c>
      <c r="L16" s="179">
        <v>28</v>
      </c>
      <c r="M16" s="179">
        <v>17</v>
      </c>
      <c r="N16" s="179">
        <v>11</v>
      </c>
      <c r="O16" s="179">
        <v>14</v>
      </c>
      <c r="P16" s="179">
        <v>14</v>
      </c>
      <c r="Q16" s="145">
        <f t="shared" si="0"/>
        <v>0</v>
      </c>
    </row>
    <row r="17" spans="1:17" ht="15" customHeight="1">
      <c r="A17" s="146" t="s">
        <v>24</v>
      </c>
      <c r="B17" s="143">
        <v>4</v>
      </c>
      <c r="C17" s="20">
        <v>354</v>
      </c>
      <c r="D17" s="147">
        <v>504</v>
      </c>
      <c r="E17" s="178">
        <v>306</v>
      </c>
      <c r="F17" s="178">
        <v>387</v>
      </c>
      <c r="G17" s="20">
        <v>276</v>
      </c>
      <c r="H17" s="58">
        <v>498</v>
      </c>
      <c r="I17" s="58">
        <v>367</v>
      </c>
      <c r="J17" s="58">
        <v>384</v>
      </c>
      <c r="K17" s="58">
        <v>385</v>
      </c>
      <c r="L17" s="58">
        <v>544</v>
      </c>
      <c r="M17" s="58">
        <v>275</v>
      </c>
      <c r="N17" s="58">
        <v>174</v>
      </c>
      <c r="O17" s="58">
        <v>176</v>
      </c>
      <c r="P17" s="58">
        <v>260</v>
      </c>
      <c r="Q17" s="145">
        <f t="shared" si="0"/>
        <v>47.72727272727273</v>
      </c>
    </row>
    <row r="18" spans="1:17" ht="15" customHeight="1">
      <c r="A18" s="146" t="s">
        <v>25</v>
      </c>
      <c r="B18" s="143">
        <v>14</v>
      </c>
      <c r="C18" s="20">
        <v>413</v>
      </c>
      <c r="D18" s="147">
        <v>404</v>
      </c>
      <c r="E18" s="178">
        <v>282</v>
      </c>
      <c r="F18" s="178">
        <v>179</v>
      </c>
      <c r="G18" s="178">
        <v>241</v>
      </c>
      <c r="H18" s="179">
        <v>179</v>
      </c>
      <c r="I18" s="179">
        <v>188</v>
      </c>
      <c r="J18" s="179">
        <v>164</v>
      </c>
      <c r="K18" s="179">
        <v>164</v>
      </c>
      <c r="L18" s="179">
        <v>281</v>
      </c>
      <c r="M18" s="179">
        <v>209</v>
      </c>
      <c r="N18" s="179">
        <v>243</v>
      </c>
      <c r="O18" s="179">
        <v>230</v>
      </c>
      <c r="P18" s="179">
        <v>190</v>
      </c>
      <c r="Q18" s="145">
        <f t="shared" si="0"/>
        <v>-17.391304347826086</v>
      </c>
    </row>
    <row r="19" spans="1:17" ht="15" customHeight="1">
      <c r="A19" s="146" t="s">
        <v>26</v>
      </c>
      <c r="B19" s="143"/>
      <c r="C19" s="20">
        <v>6789</v>
      </c>
      <c r="D19" s="147">
        <v>438</v>
      </c>
      <c r="E19" s="178">
        <v>1913</v>
      </c>
      <c r="F19" s="178">
        <v>3631</v>
      </c>
      <c r="G19" s="178">
        <v>617</v>
      </c>
      <c r="H19" s="179">
        <v>3197</v>
      </c>
      <c r="I19" s="179">
        <v>3292</v>
      </c>
      <c r="J19" s="179">
        <v>2746</v>
      </c>
      <c r="K19" s="179">
        <v>941</v>
      </c>
      <c r="L19" s="179">
        <v>2904</v>
      </c>
      <c r="M19" s="179">
        <v>1372</v>
      </c>
      <c r="N19" s="179">
        <v>2606</v>
      </c>
      <c r="O19" s="179">
        <v>1663</v>
      </c>
      <c r="P19" s="179">
        <v>3451</v>
      </c>
      <c r="Q19" s="145">
        <f t="shared" si="0"/>
        <v>107.51653638003609</v>
      </c>
    </row>
    <row r="20" spans="1:17" ht="15" customHeight="1">
      <c r="A20" s="44" t="s">
        <v>27</v>
      </c>
      <c r="B20" s="149"/>
      <c r="C20" s="89">
        <v>15001</v>
      </c>
      <c r="D20" s="150">
        <v>5063</v>
      </c>
      <c r="E20" s="182">
        <v>12678</v>
      </c>
      <c r="F20" s="182">
        <v>14488</v>
      </c>
      <c r="G20" s="177">
        <v>16475</v>
      </c>
      <c r="H20" s="183">
        <v>13386</v>
      </c>
      <c r="I20" s="183">
        <v>12668</v>
      </c>
      <c r="J20" s="183">
        <v>10098</v>
      </c>
      <c r="K20" s="183">
        <v>7703</v>
      </c>
      <c r="L20" s="183">
        <v>13188</v>
      </c>
      <c r="M20" s="183">
        <v>10625</v>
      </c>
      <c r="N20" s="183">
        <v>10991</v>
      </c>
      <c r="O20" s="183">
        <v>7804</v>
      </c>
      <c r="P20" s="183">
        <v>11477</v>
      </c>
      <c r="Q20" s="145">
        <f t="shared" si="0"/>
        <v>47.06560738083034</v>
      </c>
    </row>
    <row r="21" spans="1:17" ht="12.75">
      <c r="A21" s="1"/>
      <c r="B21" s="35"/>
      <c r="C21" s="20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151"/>
    </row>
    <row r="22" spans="1:17" s="32" customFormat="1" ht="18" customHeight="1">
      <c r="A22" s="152"/>
      <c r="B22" s="153"/>
      <c r="C22" s="107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</row>
    <row r="23" spans="1:17" s="32" customFormat="1" ht="18" customHeight="1">
      <c r="A23" s="156"/>
      <c r="B23" s="157"/>
      <c r="C23" s="45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9"/>
    </row>
    <row r="24" spans="1:17" s="32" customFormat="1" ht="18" customHeight="1">
      <c r="A24" s="156"/>
      <c r="B24" s="157"/>
      <c r="C24" s="45"/>
      <c r="D24" s="158"/>
      <c r="E24" s="158"/>
      <c r="F24" s="158"/>
      <c r="G24" s="158"/>
      <c r="H24" s="160"/>
      <c r="I24" s="160"/>
      <c r="J24" s="160"/>
      <c r="K24" s="160"/>
      <c r="L24" s="160"/>
      <c r="M24" s="158"/>
      <c r="N24" s="158"/>
      <c r="O24" s="158"/>
      <c r="P24" s="158"/>
      <c r="Q24" s="159"/>
    </row>
    <row r="25" spans="1:17" s="32" customFormat="1" ht="18" customHeight="1">
      <c r="A25" s="161" t="s">
        <v>28</v>
      </c>
      <c r="B25" s="162"/>
      <c r="C25" s="104"/>
      <c r="D25" s="163"/>
      <c r="E25" s="105">
        <v>2007</v>
      </c>
      <c r="F25" s="105">
        <v>2008</v>
      </c>
      <c r="G25" s="164">
        <v>2009</v>
      </c>
      <c r="H25" s="165">
        <v>2010</v>
      </c>
      <c r="I25" s="165">
        <v>2011</v>
      </c>
      <c r="J25" s="165">
        <v>2012</v>
      </c>
      <c r="K25" s="165">
        <v>2013</v>
      </c>
      <c r="L25" s="165">
        <v>2014</v>
      </c>
      <c r="M25" s="164">
        <v>2015</v>
      </c>
      <c r="N25" s="164">
        <v>2016</v>
      </c>
      <c r="O25" s="164">
        <v>2017</v>
      </c>
      <c r="P25" s="164">
        <v>2018</v>
      </c>
      <c r="Q25" s="106" t="s">
        <v>73</v>
      </c>
    </row>
    <row r="26" spans="1:17" s="32" customFormat="1" ht="18" customHeight="1">
      <c r="A26" s="46" t="s">
        <v>30</v>
      </c>
      <c r="B26" s="157"/>
      <c r="C26" s="45"/>
      <c r="D26" s="158"/>
      <c r="E26" s="47">
        <v>75382</v>
      </c>
      <c r="F26" s="184">
        <v>81785</v>
      </c>
      <c r="G26" s="184">
        <v>82414</v>
      </c>
      <c r="H26" s="185">
        <v>69620</v>
      </c>
      <c r="I26" s="185">
        <v>72435</v>
      </c>
      <c r="J26" s="185">
        <v>56561</v>
      </c>
      <c r="K26" s="185">
        <v>53579</v>
      </c>
      <c r="L26" s="185">
        <v>38743</v>
      </c>
      <c r="M26" s="185">
        <v>30382</v>
      </c>
      <c r="N26" s="185">
        <v>31117</v>
      </c>
      <c r="O26" s="185">
        <v>26637</v>
      </c>
      <c r="P26" s="185">
        <v>24308</v>
      </c>
      <c r="Q26" s="145">
        <f>(P26-O26)/O26*100</f>
        <v>-8.743477118294102</v>
      </c>
    </row>
    <row r="27" spans="1:17" s="32" customFormat="1" ht="15" customHeight="1">
      <c r="A27" s="46" t="s">
        <v>29</v>
      </c>
      <c r="B27" s="157"/>
      <c r="C27" s="45"/>
      <c r="D27" s="158"/>
      <c r="E27" s="47">
        <v>6662</v>
      </c>
      <c r="F27" s="184">
        <v>8382</v>
      </c>
      <c r="G27" s="184">
        <v>7311</v>
      </c>
      <c r="H27" s="185">
        <v>6835</v>
      </c>
      <c r="I27" s="185">
        <v>7880</v>
      </c>
      <c r="J27" s="185">
        <v>6693</v>
      </c>
      <c r="K27" s="185">
        <v>6442</v>
      </c>
      <c r="L27" s="185">
        <v>4858</v>
      </c>
      <c r="M27" s="185">
        <v>4441</v>
      </c>
      <c r="N27" s="185">
        <v>4418</v>
      </c>
      <c r="O27" s="185">
        <v>4428</v>
      </c>
      <c r="P27" s="185">
        <v>3870</v>
      </c>
      <c r="Q27" s="145">
        <f>(P27-O27)/O27*100</f>
        <v>-12.601626016260163</v>
      </c>
    </row>
    <row r="28" spans="1:17" s="32" customFormat="1" ht="12.75" customHeight="1">
      <c r="A28" s="46"/>
      <c r="B28" s="157"/>
      <c r="C28" s="45"/>
      <c r="D28" s="158"/>
      <c r="E28" s="45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66"/>
    </row>
    <row r="29" spans="1:17" s="32" customFormat="1" ht="15" customHeight="1">
      <c r="A29" s="152" t="s">
        <v>3</v>
      </c>
      <c r="B29" s="167"/>
      <c r="C29" s="107"/>
      <c r="D29" s="154"/>
      <c r="E29" s="107">
        <f>SUM(E26:E28)</f>
        <v>82044</v>
      </c>
      <c r="F29" s="107">
        <f>SUM(F26:F28)</f>
        <v>90167</v>
      </c>
      <c r="G29" s="107">
        <f>SUM(G26:G28)</f>
        <v>89725</v>
      </c>
      <c r="H29" s="107">
        <f>SUM(H26:H28)</f>
        <v>76455</v>
      </c>
      <c r="I29" s="107">
        <v>80315</v>
      </c>
      <c r="J29" s="107">
        <v>63254</v>
      </c>
      <c r="K29" s="107">
        <f>K26+K27</f>
        <v>60021</v>
      </c>
      <c r="L29" s="107">
        <f>L26+L27</f>
        <v>43601</v>
      </c>
      <c r="M29" s="107">
        <f>M26+M27</f>
        <v>34823</v>
      </c>
      <c r="N29" s="107">
        <v>35535</v>
      </c>
      <c r="O29" s="107">
        <v>31066</v>
      </c>
      <c r="P29" s="107">
        <v>28178</v>
      </c>
      <c r="Q29" s="168">
        <f>(P29-O29)/O29*100</f>
        <v>-9.296336831262474</v>
      </c>
    </row>
    <row r="30" spans="1:3" ht="15" customHeight="1">
      <c r="A30" s="1"/>
      <c r="B30" s="1"/>
      <c r="C30" s="169"/>
    </row>
    <row r="31" spans="1:3" ht="12.75">
      <c r="A31" s="98" t="s">
        <v>36</v>
      </c>
      <c r="B31" s="170"/>
      <c r="C31" s="169"/>
    </row>
    <row r="32" ht="12.75">
      <c r="C32" s="22"/>
    </row>
    <row r="33" spans="1:16" s="23" customFormat="1" ht="12">
      <c r="A33" s="21"/>
      <c r="B33" s="21"/>
      <c r="C33" s="22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s="23" customFormat="1" ht="12">
      <c r="A34" s="21"/>
      <c r="B34" s="21"/>
      <c r="C34" s="22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ht="12.75">
      <c r="C35" s="22"/>
    </row>
    <row r="36" ht="12.75">
      <c r="C36" s="22"/>
    </row>
    <row r="37" ht="12.75">
      <c r="C37" s="22"/>
    </row>
    <row r="38" ht="12.75">
      <c r="C38" s="22"/>
    </row>
    <row r="39" ht="12.75">
      <c r="C39" s="22"/>
    </row>
    <row r="40" ht="12.75">
      <c r="C40" s="22"/>
    </row>
    <row r="41" ht="12.75">
      <c r="C41" s="22"/>
    </row>
    <row r="42" ht="12.75">
      <c r="C42" s="22"/>
    </row>
    <row r="43" ht="12.75">
      <c r="C43" s="22"/>
    </row>
    <row r="44" ht="12.75">
      <c r="C44" s="22"/>
    </row>
    <row r="45" ht="12.75">
      <c r="C45" s="22"/>
    </row>
    <row r="46" ht="12.75">
      <c r="C46" s="22"/>
    </row>
    <row r="47" ht="12.75">
      <c r="C47" s="22"/>
    </row>
    <row r="48" ht="12.75">
      <c r="C48" s="22"/>
    </row>
    <row r="49" ht="12.75">
      <c r="C49" s="22"/>
    </row>
    <row r="50" ht="12.75">
      <c r="C50" s="22"/>
    </row>
    <row r="16373" spans="4:16" s="21" customFormat="1" ht="12">
      <c r="D16373" s="41"/>
      <c r="E16373" s="41"/>
      <c r="F16373" s="41"/>
      <c r="G16373" s="41"/>
      <c r="H16373" s="41"/>
      <c r="I16373" s="41"/>
      <c r="J16373" s="41"/>
      <c r="K16373" s="41"/>
      <c r="L16373" s="41"/>
      <c r="M16373" s="41"/>
      <c r="N16373" s="41"/>
      <c r="O16373" s="41"/>
      <c r="P16373" s="41"/>
    </row>
    <row r="16374" spans="4:16" s="21" customFormat="1" ht="12">
      <c r="D16374" s="41"/>
      <c r="E16374" s="41"/>
      <c r="F16374" s="41"/>
      <c r="G16374" s="41"/>
      <c r="H16374" s="41"/>
      <c r="I16374" s="41"/>
      <c r="J16374" s="41"/>
      <c r="K16374" s="41"/>
      <c r="L16374" s="41"/>
      <c r="M16374" s="41"/>
      <c r="N16374" s="41"/>
      <c r="O16374" s="41"/>
      <c r="P16374" s="41"/>
    </row>
  </sheetData>
  <sheetProtection/>
  <printOptions/>
  <pageMargins left="0.1968503937007874" right="0.1968503937007874" top="0.5511811023622047" bottom="0" header="0" footer="0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J29" sqref="J29"/>
    </sheetView>
  </sheetViews>
  <sheetFormatPr defaultColWidth="9.140625" defaultRowHeight="12.75"/>
  <cols>
    <col min="1" max="1" width="36.140625" style="57" customWidth="1"/>
    <col min="2" max="2" width="10.00390625" style="57" hidden="1" customWidth="1"/>
    <col min="3" max="6" width="10.00390625" style="57" customWidth="1"/>
    <col min="7" max="7" width="9.57421875" style="57" customWidth="1"/>
    <col min="8" max="8" width="10.00390625" style="57" customWidth="1"/>
    <col min="9" max="9" width="10.00390625" style="57" bestFit="1" customWidth="1"/>
    <col min="10" max="10" width="9.8515625" style="57" bestFit="1" customWidth="1"/>
    <col min="11" max="12" width="9.8515625" style="57" customWidth="1"/>
    <col min="13" max="16384" width="9.140625" style="57" customWidth="1"/>
  </cols>
  <sheetData>
    <row r="1" ht="15">
      <c r="A1" s="61" t="s">
        <v>74</v>
      </c>
    </row>
    <row r="2" spans="8:16" ht="12.75">
      <c r="H2" s="66"/>
      <c r="I2" s="66"/>
      <c r="L2" s="66"/>
      <c r="M2" s="66"/>
      <c r="N2" s="66"/>
      <c r="O2" s="66"/>
      <c r="P2" s="66" t="s">
        <v>44</v>
      </c>
    </row>
    <row r="3" spans="1:16" ht="12.75">
      <c r="A3" s="120" t="s">
        <v>45</v>
      </c>
      <c r="B3" s="120">
        <v>2004</v>
      </c>
      <c r="C3" s="120">
        <v>2005</v>
      </c>
      <c r="D3" s="120">
        <v>2006</v>
      </c>
      <c r="E3" s="120">
        <v>2007</v>
      </c>
      <c r="F3" s="120">
        <v>2008</v>
      </c>
      <c r="G3" s="120">
        <v>2009</v>
      </c>
      <c r="H3" s="120">
        <v>2010</v>
      </c>
      <c r="I3" s="120">
        <v>2011</v>
      </c>
      <c r="J3" s="120">
        <v>2012</v>
      </c>
      <c r="K3" s="120">
        <v>2013</v>
      </c>
      <c r="L3" s="120">
        <v>2014</v>
      </c>
      <c r="M3" s="120">
        <v>2015</v>
      </c>
      <c r="N3" s="120">
        <v>2016</v>
      </c>
      <c r="O3" s="120">
        <v>2017</v>
      </c>
      <c r="P3" s="120">
        <v>2018</v>
      </c>
    </row>
    <row r="5" spans="1:16" ht="12.75">
      <c r="A5" s="57" t="s">
        <v>47</v>
      </c>
      <c r="B5" s="59" t="s">
        <v>69</v>
      </c>
      <c r="C5" s="59">
        <v>65165</v>
      </c>
      <c r="D5" s="59">
        <v>67186</v>
      </c>
      <c r="E5" s="59">
        <v>70895</v>
      </c>
      <c r="F5" s="59">
        <v>56857</v>
      </c>
      <c r="G5" s="59">
        <v>49565</v>
      </c>
      <c r="H5" s="59">
        <v>36050</v>
      </c>
      <c r="I5" s="59">
        <v>29407</v>
      </c>
      <c r="J5" s="59">
        <v>27147</v>
      </c>
      <c r="K5" s="59">
        <v>18008</v>
      </c>
      <c r="L5" s="59">
        <v>21630</v>
      </c>
      <c r="M5" s="59">
        <v>24060</v>
      </c>
      <c r="N5" s="59">
        <v>21427</v>
      </c>
      <c r="O5" s="59">
        <v>22690</v>
      </c>
      <c r="P5" s="59">
        <v>30347</v>
      </c>
    </row>
    <row r="6" spans="1:16" ht="12.75">
      <c r="A6" s="57" t="s">
        <v>48</v>
      </c>
      <c r="B6" s="59">
        <v>196366</v>
      </c>
      <c r="C6" s="59">
        <v>223949</v>
      </c>
      <c r="D6" s="59">
        <v>223609</v>
      </c>
      <c r="E6" s="59">
        <v>234580</v>
      </c>
      <c r="F6" s="59">
        <v>211483</v>
      </c>
      <c r="G6" s="59">
        <v>175673</v>
      </c>
      <c r="H6" s="59">
        <v>157897</v>
      </c>
      <c r="I6" s="59">
        <v>146771</v>
      </c>
      <c r="J6" s="59">
        <v>135048</v>
      </c>
      <c r="K6" s="59">
        <v>117249</v>
      </c>
      <c r="L6" s="59">
        <v>125793</v>
      </c>
      <c r="M6" s="59">
        <v>132998</v>
      </c>
      <c r="N6" s="59">
        <v>140828</v>
      </c>
      <c r="O6" s="59">
        <v>148640</v>
      </c>
      <c r="P6" s="59">
        <v>159415</v>
      </c>
    </row>
    <row r="7" spans="1:16" ht="15" customHeight="1">
      <c r="A7" s="123" t="s">
        <v>49</v>
      </c>
      <c r="B7" s="124">
        <f>SUM(B5:B6)</f>
        <v>196366</v>
      </c>
      <c r="C7" s="124">
        <f aca="true" t="shared" si="0" ref="C7:H7">SUM(C5:C6)</f>
        <v>289114</v>
      </c>
      <c r="D7" s="124">
        <f t="shared" si="0"/>
        <v>290795</v>
      </c>
      <c r="E7" s="124">
        <f t="shared" si="0"/>
        <v>305475</v>
      </c>
      <c r="F7" s="124">
        <f t="shared" si="0"/>
        <v>268340</v>
      </c>
      <c r="G7" s="124">
        <f t="shared" si="0"/>
        <v>225238</v>
      </c>
      <c r="H7" s="124">
        <f t="shared" si="0"/>
        <v>193947</v>
      </c>
      <c r="I7" s="124">
        <f>SUM(I5:I6)+1</f>
        <v>176179</v>
      </c>
      <c r="J7" s="124">
        <v>162195</v>
      </c>
      <c r="K7" s="124">
        <v>135256</v>
      </c>
      <c r="L7" s="124">
        <v>147423</v>
      </c>
      <c r="M7" s="124">
        <v>157057</v>
      </c>
      <c r="N7" s="124">
        <v>162256</v>
      </c>
      <c r="O7" s="124">
        <f>SUM(O5:O6)</f>
        <v>171330</v>
      </c>
      <c r="P7" s="124">
        <f>SUM(P5:P6)</f>
        <v>189762</v>
      </c>
    </row>
    <row r="8" spans="1:16" ht="15" customHeight="1">
      <c r="A8" s="62"/>
      <c r="B8" s="59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2.75">
      <c r="A9" s="57" t="s">
        <v>40</v>
      </c>
      <c r="B9" s="59">
        <v>29530</v>
      </c>
      <c r="C9" s="59">
        <v>30166</v>
      </c>
      <c r="D9" s="59">
        <v>32692</v>
      </c>
      <c r="E9" s="59">
        <v>36235</v>
      </c>
      <c r="F9" s="59">
        <v>35057</v>
      </c>
      <c r="G9" s="59">
        <v>29657</v>
      </c>
      <c r="H9" s="59">
        <v>30858</v>
      </c>
      <c r="I9" s="59">
        <v>29026</v>
      </c>
      <c r="J9" s="59">
        <v>27981</v>
      </c>
      <c r="K9" s="59">
        <v>27103</v>
      </c>
      <c r="L9" s="59">
        <v>26551</v>
      </c>
      <c r="M9" s="59">
        <v>30115</v>
      </c>
      <c r="N9" s="59">
        <v>29911</v>
      </c>
      <c r="O9" s="59">
        <v>30883</v>
      </c>
      <c r="P9" s="59">
        <v>30744</v>
      </c>
    </row>
    <row r="10" spans="1:16" ht="12.75">
      <c r="A10" s="57" t="s">
        <v>41</v>
      </c>
      <c r="B10" s="59">
        <v>34125</v>
      </c>
      <c r="C10" s="59">
        <v>35188</v>
      </c>
      <c r="D10" s="59">
        <v>39393</v>
      </c>
      <c r="E10" s="59">
        <v>40879</v>
      </c>
      <c r="F10" s="59">
        <v>40385</v>
      </c>
      <c r="G10" s="59">
        <v>35287</v>
      </c>
      <c r="H10" s="59">
        <v>33825</v>
      </c>
      <c r="I10" s="59">
        <v>32441</v>
      </c>
      <c r="J10" s="59">
        <v>30362</v>
      </c>
      <c r="K10" s="59">
        <v>29666</v>
      </c>
      <c r="L10" s="59">
        <v>30486</v>
      </c>
      <c r="M10" s="59">
        <v>33320</v>
      </c>
      <c r="N10" s="59">
        <v>33679</v>
      </c>
      <c r="O10" s="59">
        <v>35702</v>
      </c>
      <c r="P10" s="59">
        <v>36573</v>
      </c>
    </row>
    <row r="11" spans="1:16" ht="15" customHeight="1">
      <c r="A11" s="123" t="s">
        <v>50</v>
      </c>
      <c r="B11" s="124">
        <f>SUM(B9:B10)</f>
        <v>63655</v>
      </c>
      <c r="C11" s="124">
        <f aca="true" t="shared" si="1" ref="C11:I11">SUM(C9:C10)</f>
        <v>65354</v>
      </c>
      <c r="D11" s="124">
        <f t="shared" si="1"/>
        <v>72085</v>
      </c>
      <c r="E11" s="124">
        <f t="shared" si="1"/>
        <v>77114</v>
      </c>
      <c r="F11" s="124">
        <f t="shared" si="1"/>
        <v>75442</v>
      </c>
      <c r="G11" s="124">
        <f t="shared" si="1"/>
        <v>64944</v>
      </c>
      <c r="H11" s="124">
        <f t="shared" si="1"/>
        <v>64683</v>
      </c>
      <c r="I11" s="124">
        <f t="shared" si="1"/>
        <v>61467</v>
      </c>
      <c r="J11" s="124">
        <v>58343</v>
      </c>
      <c r="K11" s="124">
        <f aca="true" t="shared" si="2" ref="K11:P11">SUM(K9:K10)</f>
        <v>56769</v>
      </c>
      <c r="L11" s="124">
        <f t="shared" si="2"/>
        <v>57037</v>
      </c>
      <c r="M11" s="124">
        <f t="shared" si="2"/>
        <v>63435</v>
      </c>
      <c r="N11" s="124">
        <f t="shared" si="2"/>
        <v>63590</v>
      </c>
      <c r="O11" s="124">
        <f t="shared" si="2"/>
        <v>66585</v>
      </c>
      <c r="P11" s="124">
        <f t="shared" si="2"/>
        <v>67317</v>
      </c>
    </row>
    <row r="12" spans="1:16" ht="1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2.75">
      <c r="A13" s="57" t="s">
        <v>42</v>
      </c>
      <c r="B13" s="59">
        <v>8659</v>
      </c>
      <c r="C13" s="59">
        <v>9955</v>
      </c>
      <c r="D13" s="59">
        <v>8456</v>
      </c>
      <c r="E13" s="59">
        <v>8468</v>
      </c>
      <c r="F13" s="59">
        <v>8112</v>
      </c>
      <c r="G13" s="59">
        <v>7042</v>
      </c>
      <c r="H13" s="59">
        <v>8370</v>
      </c>
      <c r="I13" s="59">
        <v>4692</v>
      </c>
      <c r="J13" s="59">
        <v>7472</v>
      </c>
      <c r="K13" s="59">
        <v>7443</v>
      </c>
      <c r="L13" s="59">
        <v>7987</v>
      </c>
      <c r="M13" s="59">
        <v>8588</v>
      </c>
      <c r="N13" s="59">
        <v>8274</v>
      </c>
      <c r="O13" s="59">
        <v>9074</v>
      </c>
      <c r="P13" s="59">
        <v>8704</v>
      </c>
    </row>
    <row r="14" spans="1:16" ht="12.75">
      <c r="A14" s="57" t="s">
        <v>43</v>
      </c>
      <c r="B14" s="59">
        <v>7087</v>
      </c>
      <c r="C14" s="59">
        <v>6312</v>
      </c>
      <c r="D14" s="59">
        <v>6341</v>
      </c>
      <c r="E14" s="59">
        <v>6731</v>
      </c>
      <c r="F14" s="59">
        <v>7541</v>
      </c>
      <c r="G14" s="59">
        <v>6287</v>
      </c>
      <c r="H14" s="59">
        <v>7837</v>
      </c>
      <c r="I14" s="59">
        <v>8453</v>
      </c>
      <c r="J14" s="59">
        <v>7366</v>
      </c>
      <c r="K14" s="59">
        <v>7542</v>
      </c>
      <c r="L14" s="59">
        <v>7723</v>
      </c>
      <c r="M14" s="59">
        <v>8545</v>
      </c>
      <c r="N14" s="59">
        <v>8103</v>
      </c>
      <c r="O14" s="59">
        <v>9049</v>
      </c>
      <c r="P14" s="59">
        <v>8894</v>
      </c>
    </row>
    <row r="15" spans="1:16" ht="15" customHeight="1">
      <c r="A15" s="125" t="s">
        <v>51</v>
      </c>
      <c r="B15" s="126">
        <f>SUM(B13:B14)</f>
        <v>15746</v>
      </c>
      <c r="C15" s="126">
        <f aca="true" t="shared" si="3" ref="C15:J15">SUM(C13:C14)</f>
        <v>16267</v>
      </c>
      <c r="D15" s="126">
        <f t="shared" si="3"/>
        <v>14797</v>
      </c>
      <c r="E15" s="126">
        <f t="shared" si="3"/>
        <v>15199</v>
      </c>
      <c r="F15" s="126">
        <f t="shared" si="3"/>
        <v>15653</v>
      </c>
      <c r="G15" s="126">
        <f t="shared" si="3"/>
        <v>13329</v>
      </c>
      <c r="H15" s="126">
        <f t="shared" si="3"/>
        <v>16207</v>
      </c>
      <c r="I15" s="126">
        <f t="shared" si="3"/>
        <v>13145</v>
      </c>
      <c r="J15" s="126">
        <f t="shared" si="3"/>
        <v>14838</v>
      </c>
      <c r="K15" s="126">
        <f aca="true" t="shared" si="4" ref="K15:P15">SUM(K13:K14)</f>
        <v>14985</v>
      </c>
      <c r="L15" s="126">
        <f t="shared" si="4"/>
        <v>15710</v>
      </c>
      <c r="M15" s="126">
        <f t="shared" si="4"/>
        <v>17133</v>
      </c>
      <c r="N15" s="126">
        <f t="shared" si="4"/>
        <v>16377</v>
      </c>
      <c r="O15" s="126">
        <f t="shared" si="4"/>
        <v>18123</v>
      </c>
      <c r="P15" s="126">
        <f t="shared" si="4"/>
        <v>17598</v>
      </c>
    </row>
    <row r="16" spans="1:16" ht="15" customHeight="1">
      <c r="A16" s="60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12.75">
      <c r="A17" s="121" t="s">
        <v>46</v>
      </c>
      <c r="B17" s="122">
        <f aca="true" t="shared" si="5" ref="B17:H17">B7+B11+B15</f>
        <v>275767</v>
      </c>
      <c r="C17" s="122">
        <f t="shared" si="5"/>
        <v>370735</v>
      </c>
      <c r="D17" s="122">
        <f t="shared" si="5"/>
        <v>377677</v>
      </c>
      <c r="E17" s="122">
        <f t="shared" si="5"/>
        <v>397788</v>
      </c>
      <c r="F17" s="122">
        <f t="shared" si="5"/>
        <v>359435</v>
      </c>
      <c r="G17" s="122">
        <f t="shared" si="5"/>
        <v>303511</v>
      </c>
      <c r="H17" s="122">
        <f t="shared" si="5"/>
        <v>274837</v>
      </c>
      <c r="I17" s="122">
        <f aca="true" t="shared" si="6" ref="I17:N17">I7+I11+I15</f>
        <v>250791</v>
      </c>
      <c r="J17" s="122">
        <f t="shared" si="6"/>
        <v>235376</v>
      </c>
      <c r="K17" s="122">
        <f t="shared" si="6"/>
        <v>207010</v>
      </c>
      <c r="L17" s="122">
        <f t="shared" si="6"/>
        <v>220170</v>
      </c>
      <c r="M17" s="122">
        <f t="shared" si="6"/>
        <v>237625</v>
      </c>
      <c r="N17" s="122">
        <f t="shared" si="6"/>
        <v>242223</v>
      </c>
      <c r="O17" s="122">
        <f>O7+O11+O15</f>
        <v>256038</v>
      </c>
      <c r="P17" s="122">
        <f>P7+P11+P15</f>
        <v>274677</v>
      </c>
    </row>
    <row r="19" spans="1:9" ht="12.75">
      <c r="A19" s="99" t="s">
        <v>65</v>
      </c>
      <c r="H19" s="65"/>
      <c r="I19" s="65"/>
    </row>
  </sheetData>
  <sheetProtection/>
  <printOptions/>
  <pageMargins left="0.75" right="0.75" top="1" bottom="1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 DPTOP 2005. Transport per carretera</dc:title>
  <dc:subject>Indicadors del transport per carretera a Catalunya: estacions d'autobusos, nombre de viatgers en serveis regulars, sancions i indicadors del transport urbà d'autobús a Barcelona.</dc:subject>
  <dc:creator>Generalitat de Catalunya. Departament de Política Territorial i Obres Públiques</dc:creator>
  <cp:keywords>estacions; línies; km; viatgers; viatges; inversió; concessionari;andanes;viatgers per quilòmetre; resolucions sancionadores.</cp:keywords>
  <dc:description/>
  <cp:lastModifiedBy>Castillo Salvo, Maria Isabel</cp:lastModifiedBy>
  <cp:lastPrinted>2020-01-08T09:07:50Z</cp:lastPrinted>
  <dcterms:created xsi:type="dcterms:W3CDTF">1999-10-07T09:16:20Z</dcterms:created>
  <dcterms:modified xsi:type="dcterms:W3CDTF">2020-01-08T09:08:34Z</dcterms:modified>
  <cp:category/>
  <cp:version/>
  <cp:contentType/>
  <cp:contentStatus/>
</cp:coreProperties>
</file>