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6324220n\Desktop\"/>
    </mc:Choice>
  </mc:AlternateContent>
  <bookViews>
    <workbookView xWindow="720" yWindow="312" windowWidth="19320" windowHeight="9768"/>
  </bookViews>
  <sheets>
    <sheet name="Índex" sheetId="9" r:id="rId1"/>
    <sheet name="Pàg.1" sheetId="8" r:id="rId2"/>
    <sheet name="Pàg.2" sheetId="7" r:id="rId3"/>
    <sheet name="Pàg.3" sheetId="6" r:id="rId4"/>
  </sheets>
  <externalReferences>
    <externalReference r:id="rId5"/>
    <externalReference r:id="rId6"/>
  </externalReferences>
  <definedNames>
    <definedName name="_xlnm.Print_Area" localSheetId="1">Pàg.1!$A$1:$I$13</definedName>
    <definedName name="_xlnm.Print_Area" localSheetId="2">Pàg.2!$A$1:$I$27</definedName>
    <definedName name="_xlnm.Print_Area" localSheetId="3">Pàg.3!$A$1:$I$41</definedName>
    <definedName name="D_I">[1]Criterios!$B$14</definedName>
    <definedName name="J_V">[1]Criterios!$B$13</definedName>
    <definedName name="JV">[2]Criterios!$B$13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8" l="1"/>
  <c r="L8" i="6"/>
  <c r="L9" i="8" s="1"/>
  <c r="L15" i="6"/>
  <c r="L8" i="7"/>
  <c r="L15" i="7" l="1"/>
  <c r="L6" i="8"/>
  <c r="L8" i="8"/>
  <c r="L7" i="8"/>
  <c r="L5" i="8"/>
  <c r="L12" i="7"/>
  <c r="L18" i="7"/>
  <c r="K8" i="7"/>
  <c r="K5" i="8" s="1"/>
  <c r="K8" i="6"/>
  <c r="K22" i="6" l="1"/>
  <c r="K15" i="6" s="1"/>
  <c r="K10" i="8" l="1"/>
  <c r="K18" i="7"/>
  <c r="K29" i="6"/>
  <c r="K9" i="8"/>
  <c r="K7" i="8" l="1"/>
  <c r="K8" i="8"/>
  <c r="K6" i="8"/>
  <c r="K12" i="7"/>
  <c r="K15" i="7"/>
  <c r="J29" i="6"/>
  <c r="J22" i="6"/>
  <c r="J15" i="6"/>
  <c r="J8" i="6"/>
  <c r="J8" i="7"/>
  <c r="J12" i="7" s="1"/>
  <c r="J15" i="7" l="1"/>
  <c r="J18" i="7"/>
  <c r="J9" i="8"/>
  <c r="J10" i="8"/>
  <c r="J6" i="8"/>
  <c r="J5" i="8"/>
  <c r="C11" i="9"/>
  <c r="C10" i="9"/>
  <c r="C9" i="9"/>
  <c r="J7" i="8" l="1"/>
  <c r="J8" i="8"/>
  <c r="I29" i="6"/>
  <c r="I22" i="6"/>
  <c r="I15" i="6"/>
  <c r="I8" i="6"/>
  <c r="I9" i="8" l="1"/>
  <c r="I8" i="7"/>
  <c r="I10" i="8"/>
  <c r="I15" i="7" l="1"/>
  <c r="I12" i="7"/>
  <c r="I18" i="7"/>
  <c r="I7" i="8"/>
  <c r="I5" i="8"/>
  <c r="I6" i="8"/>
  <c r="I8" i="8"/>
  <c r="H29" i="6"/>
  <c r="H15" i="6"/>
  <c r="H10" i="8" l="1"/>
  <c r="H8" i="7"/>
  <c r="H7" i="8" s="1"/>
  <c r="G29" i="6"/>
  <c r="F29" i="6"/>
  <c r="E29" i="6"/>
  <c r="D29" i="6"/>
  <c r="C29" i="6"/>
  <c r="H8" i="6"/>
  <c r="H9" i="8" s="1"/>
  <c r="D10" i="8"/>
  <c r="E10" i="8"/>
  <c r="F10" i="8"/>
  <c r="G10" i="8"/>
  <c r="C10" i="8"/>
  <c r="D15" i="6"/>
  <c r="E15" i="6"/>
  <c r="F15" i="6"/>
  <c r="G15" i="6"/>
  <c r="C15" i="6"/>
  <c r="G8" i="6"/>
  <c r="G9" i="8" s="1"/>
  <c r="F8" i="6"/>
  <c r="F9" i="8" s="1"/>
  <c r="E8" i="6"/>
  <c r="E9" i="8" s="1"/>
  <c r="D8" i="6"/>
  <c r="D9" i="8" s="1"/>
  <c r="C8" i="6"/>
  <c r="C9" i="8" s="1"/>
  <c r="C8" i="7"/>
  <c r="C5" i="8" s="1"/>
  <c r="D8" i="7"/>
  <c r="D15" i="7" s="1"/>
  <c r="E8" i="7"/>
  <c r="E8" i="8" s="1"/>
  <c r="F8" i="7"/>
  <c r="F7" i="8" s="1"/>
  <c r="G8" i="7"/>
  <c r="G15" i="7" s="1"/>
  <c r="E6" i="8"/>
  <c r="E7" i="8"/>
  <c r="D7" i="8"/>
  <c r="E18" i="7"/>
  <c r="D18" i="7"/>
  <c r="E12" i="7"/>
  <c r="E5" i="8" l="1"/>
  <c r="E15" i="7"/>
  <c r="C6" i="8"/>
  <c r="C15" i="7"/>
  <c r="D6" i="8"/>
  <c r="D5" i="8"/>
  <c r="H5" i="8"/>
  <c r="D12" i="7"/>
  <c r="D8" i="8"/>
  <c r="C12" i="7"/>
  <c r="C7" i="8"/>
  <c r="F6" i="8"/>
  <c r="G12" i="7"/>
  <c r="G8" i="8"/>
  <c r="F5" i="8"/>
  <c r="H6" i="8"/>
  <c r="H15" i="7"/>
  <c r="H18" i="7"/>
  <c r="H12" i="7"/>
  <c r="H8" i="8"/>
  <c r="F12" i="7"/>
  <c r="F18" i="7"/>
  <c r="C8" i="8"/>
  <c r="G6" i="8"/>
  <c r="F8" i="8"/>
  <c r="F15" i="7"/>
  <c r="G7" i="8"/>
  <c r="C18" i="7"/>
  <c r="G18" i="7"/>
  <c r="G5" i="8"/>
</calcChain>
</file>

<file path=xl/sharedStrings.xml><?xml version="1.0" encoding="utf-8"?>
<sst xmlns="http://schemas.openxmlformats.org/spreadsheetml/2006/main" count="72" uniqueCount="50">
  <si>
    <t>Índex de contingut de les estadístiques en matèria de</t>
  </si>
  <si>
    <t>Atenció a la víctima</t>
  </si>
  <si>
    <t>Pàg.</t>
  </si>
  <si>
    <t>Conjunt de dades</t>
  </si>
  <si>
    <t>Àmbit
territorial</t>
  </si>
  <si>
    <t>Període 
disponible</t>
  </si>
  <si>
    <t>Catalunya</t>
  </si>
  <si>
    <t>2010 - 2019</t>
  </si>
  <si>
    <t>Demarcació</t>
  </si>
  <si>
    <t>URL:</t>
  </si>
  <si>
    <t>http://justicia.gencat.cat/ca/departament/Estadistiques</t>
  </si>
  <si>
    <t>Indicadors principals vinculats a l'atenció a la víctima</t>
  </si>
  <si>
    <t>Nombre de víctimes ateses</t>
  </si>
  <si>
    <t>Percentatge de dones</t>
  </si>
  <si>
    <t>Percentatge de joves</t>
  </si>
  <si>
    <t>Percentatge d'estrangers</t>
  </si>
  <si>
    <t>Nombre d'actuacions principals</t>
  </si>
  <si>
    <t>Nombre d'actuacions per víctima</t>
  </si>
  <si>
    <t>Persones ateses per les Oficines d'Atenció a la Víctima (OAV)</t>
  </si>
  <si>
    <t>Persones ateses al llarg de l'any</t>
  </si>
  <si>
    <t>Segons gènere</t>
  </si>
  <si>
    <t>Homes</t>
  </si>
  <si>
    <t>Dones</t>
  </si>
  <si>
    <t>Segons edat</t>
  </si>
  <si>
    <t>Joves</t>
  </si>
  <si>
    <t>Adults</t>
  </si>
  <si>
    <t>Segons nacionalitat</t>
  </si>
  <si>
    <t>Espanyols</t>
  </si>
  <si>
    <t>Estrangers</t>
  </si>
  <si>
    <t>Segons oficines</t>
  </si>
  <si>
    <t>Barcelona</t>
  </si>
  <si>
    <t>Girona</t>
  </si>
  <si>
    <t>Lleida</t>
  </si>
  <si>
    <t>Tarragona</t>
  </si>
  <si>
    <t>Terres de l'Ebre</t>
  </si>
  <si>
    <t>Oficina virtual residents fora de Catalunya (OFCA)</t>
  </si>
  <si>
    <t>Actuacions de la Oficina d'Atenció a la Víctima (OAV)</t>
  </si>
  <si>
    <t>Actuacions de les OAV al llarg de l'any</t>
  </si>
  <si>
    <t>Nombre d'actuacions incloses les principals</t>
  </si>
  <si>
    <t>Primera acollida</t>
  </si>
  <si>
    <t>Seguiments</t>
  </si>
  <si>
    <t>Informació i assessorament</t>
  </si>
  <si>
    <t>Acompanyaments a judici</t>
  </si>
  <si>
    <t>Intervencions psicològiques</t>
  </si>
  <si>
    <t>Informació jurídica bàsica</t>
  </si>
  <si>
    <t>Actuacions indirectes</t>
  </si>
  <si>
    <t>n.d.</t>
  </si>
  <si>
    <t>Activació protocol de VIDO</t>
  </si>
  <si>
    <t>Informació penitenciària sobre l'agressor</t>
  </si>
  <si>
    <t>Actuacions per víctimes al llarg de l'any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</si>
</sst>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€_-;\-* #,##0\ _€_-;_-* &quot;-&quot;\ _€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5" applyFont="1"/>
    <xf numFmtId="0" fontId="5" fillId="0" borderId="0" xfId="5" applyFont="1" applyFill="1"/>
    <xf numFmtId="0" fontId="5" fillId="0" borderId="0" xfId="5" applyFont="1" applyBorder="1"/>
    <xf numFmtId="0" fontId="6" fillId="0" borderId="1" xfId="5" applyFont="1" applyBorder="1"/>
    <xf numFmtId="0" fontId="6" fillId="0" borderId="1" xfId="5" applyNumberFormat="1" applyFont="1" applyFill="1" applyBorder="1" applyAlignment="1">
      <alignment horizontal="right"/>
    </xf>
    <xf numFmtId="0" fontId="6" fillId="0" borderId="1" xfId="5" applyNumberFormat="1" applyFont="1" applyBorder="1" applyAlignment="1">
      <alignment horizontal="right"/>
    </xf>
    <xf numFmtId="0" fontId="6" fillId="0" borderId="1" xfId="5" applyFont="1" applyBorder="1" applyAlignment="1">
      <alignment horizontal="right"/>
    </xf>
    <xf numFmtId="0" fontId="6" fillId="0" borderId="4" xfId="5" applyFont="1" applyFill="1" applyBorder="1" applyAlignment="1">
      <alignment horizontal="left"/>
    </xf>
    <xf numFmtId="3" fontId="6" fillId="0" borderId="4" xfId="5" applyNumberFormat="1" applyFont="1" applyFill="1" applyBorder="1"/>
    <xf numFmtId="0" fontId="5" fillId="0" borderId="7" xfId="5" applyFont="1" applyFill="1" applyBorder="1" applyAlignment="1">
      <alignment horizontal="left" indent="1"/>
    </xf>
    <xf numFmtId="164" fontId="5" fillId="0" borderId="2" xfId="7" applyNumberFormat="1" applyFont="1" applyFill="1" applyBorder="1"/>
    <xf numFmtId="0" fontId="5" fillId="0" borderId="2" xfId="5" applyFont="1" applyFill="1" applyBorder="1" applyAlignment="1">
      <alignment horizontal="left" indent="1"/>
    </xf>
    <xf numFmtId="0" fontId="5" fillId="0" borderId="3" xfId="5" applyFont="1" applyFill="1" applyBorder="1" applyAlignment="1">
      <alignment horizontal="left" indent="1"/>
    </xf>
    <xf numFmtId="164" fontId="5" fillId="0" borderId="3" xfId="7" applyNumberFormat="1" applyFont="1" applyFill="1" applyBorder="1"/>
    <xf numFmtId="0" fontId="5" fillId="0" borderId="4" xfId="5" applyFont="1" applyFill="1" applyBorder="1" applyAlignment="1">
      <alignment horizontal="left"/>
    </xf>
    <xf numFmtId="3" fontId="5" fillId="0" borderId="4" xfId="5" applyNumberFormat="1" applyFont="1" applyFill="1" applyBorder="1"/>
    <xf numFmtId="0" fontId="5" fillId="0" borderId="1" xfId="5" applyFont="1" applyFill="1" applyBorder="1" applyAlignment="1">
      <alignment horizontal="left"/>
    </xf>
    <xf numFmtId="4" fontId="5" fillId="0" borderId="3" xfId="5" applyNumberFormat="1" applyFont="1" applyFill="1" applyBorder="1"/>
    <xf numFmtId="2" fontId="5" fillId="0" borderId="0" xfId="5" applyNumberFormat="1" applyFont="1" applyFill="1"/>
    <xf numFmtId="2" fontId="5" fillId="0" borderId="0" xfId="5" applyNumberFormat="1" applyFont="1"/>
    <xf numFmtId="0" fontId="8" fillId="0" borderId="0" xfId="0" applyFont="1" applyFill="1" applyBorder="1"/>
    <xf numFmtId="0" fontId="9" fillId="0" borderId="0" xfId="5" applyFont="1" applyFill="1"/>
    <xf numFmtId="0" fontId="8" fillId="0" borderId="0" xfId="0" applyFont="1" applyFill="1"/>
    <xf numFmtId="0" fontId="7" fillId="0" borderId="0" xfId="0" applyFont="1" applyFill="1"/>
    <xf numFmtId="0" fontId="6" fillId="0" borderId="4" xfId="0" applyFont="1" applyFill="1" applyBorder="1"/>
    <xf numFmtId="3" fontId="6" fillId="0" borderId="4" xfId="0" applyNumberFormat="1" applyFont="1" applyFill="1" applyBorder="1"/>
    <xf numFmtId="0" fontId="5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3" fontId="10" fillId="0" borderId="4" xfId="0" applyNumberFormat="1" applyFont="1" applyFill="1" applyBorder="1"/>
    <xf numFmtId="0" fontId="5" fillId="0" borderId="3" xfId="0" applyFont="1" applyFill="1" applyBorder="1" applyAlignment="1">
      <alignment horizontal="left" indent="1"/>
    </xf>
    <xf numFmtId="3" fontId="5" fillId="0" borderId="3" xfId="0" applyNumberFormat="1" applyFont="1" applyFill="1" applyBorder="1"/>
    <xf numFmtId="3" fontId="8" fillId="0" borderId="0" xfId="0" applyNumberFormat="1" applyFont="1" applyFill="1"/>
    <xf numFmtId="0" fontId="5" fillId="0" borderId="5" xfId="0" applyFont="1" applyFill="1" applyBorder="1" applyAlignment="1">
      <alignment horizontal="left" indent="1"/>
    </xf>
    <xf numFmtId="3" fontId="5" fillId="0" borderId="5" xfId="0" applyNumberFormat="1" applyFont="1" applyFill="1" applyBorder="1"/>
    <xf numFmtId="0" fontId="8" fillId="0" borderId="6" xfId="0" applyFont="1" applyFill="1" applyBorder="1"/>
    <xf numFmtId="3" fontId="8" fillId="0" borderId="6" xfId="0" applyNumberFormat="1" applyFont="1" applyFill="1" applyBorder="1"/>
    <xf numFmtId="0" fontId="9" fillId="0" borderId="0" xfId="0" applyFont="1" applyFill="1"/>
    <xf numFmtId="3" fontId="5" fillId="0" borderId="5" xfId="0" applyNumberFormat="1" applyFont="1" applyFill="1" applyBorder="1" applyAlignment="1">
      <alignment horizontal="right"/>
    </xf>
    <xf numFmtId="4" fontId="6" fillId="0" borderId="4" xfId="0" applyNumberFormat="1" applyFont="1" applyFill="1" applyBorder="1"/>
    <xf numFmtId="4" fontId="10" fillId="0" borderId="4" xfId="0" applyNumberFormat="1" applyFont="1" applyFill="1" applyBorder="1"/>
    <xf numFmtId="4" fontId="5" fillId="0" borderId="2" xfId="0" applyNumberFormat="1" applyFont="1" applyFill="1" applyBorder="1"/>
    <xf numFmtId="4" fontId="5" fillId="0" borderId="5" xfId="0" applyNumberFormat="1" applyFont="1" applyFill="1" applyBorder="1"/>
    <xf numFmtId="0" fontId="11" fillId="2" borderId="0" xfId="0" applyFont="1" applyFill="1"/>
    <xf numFmtId="0" fontId="12" fillId="2" borderId="0" xfId="0" applyFont="1" applyFill="1"/>
    <xf numFmtId="0" fontId="0" fillId="0" borderId="0" xfId="0" applyFont="1"/>
    <xf numFmtId="0" fontId="13" fillId="2" borderId="0" xfId="0" applyFont="1" applyFill="1"/>
    <xf numFmtId="0" fontId="8" fillId="3" borderId="7" xfId="3" applyFont="1" applyFill="1" applyBorder="1" applyAlignment="1"/>
    <xf numFmtId="0" fontId="8" fillId="3" borderId="7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4" fillId="0" borderId="0" xfId="8"/>
    <xf numFmtId="0" fontId="6" fillId="0" borderId="0" xfId="0" applyFont="1" applyFill="1"/>
  </cellXfs>
  <cellStyles count="9">
    <cellStyle name="Enllaç 2" xfId="8"/>
    <cellStyle name="Milers [0] 2" xfId="1"/>
    <cellStyle name="No-definido" xfId="2"/>
    <cellStyle name="Normal" xfId="0" builtinId="0"/>
    <cellStyle name="Normal 2" xfId="3"/>
    <cellStyle name="Normal 3" xfId="4"/>
    <cellStyle name="Normal 3 2" xfId="5"/>
    <cellStyle name="Percentatge" xfId="7" builtin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2049" name="Object 1" descr="&quot;&quot;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4"/>
  <sheetViews>
    <sheetView showGridLines="0" tabSelected="1" workbookViewId="0"/>
  </sheetViews>
  <sheetFormatPr defaultColWidth="9.109375" defaultRowHeight="14.4" x14ac:dyDescent="0.3"/>
  <cols>
    <col min="1" max="1" width="4.6640625" style="45" customWidth="1"/>
    <col min="2" max="2" width="9.109375" style="45"/>
    <col min="3" max="3" width="75.6640625" style="45" customWidth="1"/>
    <col min="4" max="4" width="12.6640625" style="45" customWidth="1"/>
    <col min="5" max="5" width="20.6640625" style="45" customWidth="1"/>
    <col min="6" max="16384" width="9.109375" style="45"/>
  </cols>
  <sheetData>
    <row r="5" spans="2:5" x14ac:dyDescent="0.3">
      <c r="B5" s="43" t="s">
        <v>0</v>
      </c>
      <c r="C5" s="44"/>
      <c r="D5" s="44"/>
      <c r="E5" s="44"/>
    </row>
    <row r="6" spans="2:5" ht="17.399999999999999" x14ac:dyDescent="0.35">
      <c r="B6" s="46" t="s">
        <v>1</v>
      </c>
      <c r="C6" s="44"/>
      <c r="D6" s="44"/>
      <c r="E6" s="44"/>
    </row>
    <row r="8" spans="2:5" ht="28.8" x14ac:dyDescent="0.3">
      <c r="B8" s="47" t="s">
        <v>2</v>
      </c>
      <c r="C8" s="47" t="s">
        <v>3</v>
      </c>
      <c r="D8" s="48" t="s">
        <v>4</v>
      </c>
      <c r="E8" s="48" t="s">
        <v>5</v>
      </c>
    </row>
    <row r="9" spans="2:5" x14ac:dyDescent="0.3">
      <c r="B9" s="49">
        <v>1</v>
      </c>
      <c r="C9" s="50" t="str">
        <f>Pàg.1!B2</f>
        <v>Indicadors principals vinculats a l'atenció a la víctima</v>
      </c>
      <c r="D9" s="50" t="s">
        <v>6</v>
      </c>
      <c r="E9" s="50" t="s">
        <v>7</v>
      </c>
    </row>
    <row r="10" spans="2:5" x14ac:dyDescent="0.3">
      <c r="B10" s="49">
        <v>2</v>
      </c>
      <c r="C10" s="50" t="str">
        <f>Pàg.2!B2</f>
        <v>Persones ateses per les Oficines d'Atenció a la Víctima (OAV)</v>
      </c>
      <c r="D10" s="50" t="s">
        <v>8</v>
      </c>
      <c r="E10" s="50" t="s">
        <v>7</v>
      </c>
    </row>
    <row r="11" spans="2:5" x14ac:dyDescent="0.3">
      <c r="B11" s="49">
        <v>3</v>
      </c>
      <c r="C11" s="50" t="str">
        <f>Pàg.3!B2</f>
        <v>Actuacions de la Oficina d'Atenció a la Víctima (OAV)</v>
      </c>
      <c r="D11" s="50" t="s">
        <v>8</v>
      </c>
      <c r="E11" s="50" t="s">
        <v>7</v>
      </c>
    </row>
    <row r="14" spans="2:5" x14ac:dyDescent="0.3">
      <c r="B14" s="45" t="s">
        <v>9</v>
      </c>
      <c r="C14" s="51" t="s">
        <v>10</v>
      </c>
    </row>
  </sheetData>
  <hyperlinks>
    <hyperlink ref="C14" r:id="rId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50.6640625" style="1" customWidth="1"/>
    <col min="3" max="3" width="11.6640625" style="2" customWidth="1"/>
    <col min="4" max="12" width="11.6640625" style="1" customWidth="1"/>
    <col min="13" max="16384" width="9.109375" style="1"/>
  </cols>
  <sheetData>
    <row r="2" spans="1:12" ht="17.399999999999999" x14ac:dyDescent="0.35">
      <c r="B2" s="22" t="s">
        <v>11</v>
      </c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B3" s="3"/>
    </row>
    <row r="4" spans="1:12" ht="15" thickBot="1" x14ac:dyDescent="0.35">
      <c r="B4" s="4"/>
      <c r="C4" s="5">
        <v>2010</v>
      </c>
      <c r="D4" s="6">
        <v>2011</v>
      </c>
      <c r="E4" s="6">
        <v>2012</v>
      </c>
      <c r="F4" s="6">
        <v>2013</v>
      </c>
      <c r="G4" s="7">
        <v>2014</v>
      </c>
      <c r="H4" s="7">
        <v>2015</v>
      </c>
      <c r="I4" s="7">
        <v>2016</v>
      </c>
      <c r="J4" s="7">
        <v>2017</v>
      </c>
      <c r="K4" s="7">
        <v>2018</v>
      </c>
      <c r="L4" s="7">
        <v>2019</v>
      </c>
    </row>
    <row r="5" spans="1:12" x14ac:dyDescent="0.3">
      <c r="B5" s="8" t="s">
        <v>12</v>
      </c>
      <c r="C5" s="9">
        <f>+Pàg.2!C8</f>
        <v>7770</v>
      </c>
      <c r="D5" s="9">
        <f>+Pàg.2!D8</f>
        <v>7352</v>
      </c>
      <c r="E5" s="9">
        <f>+Pàg.2!E8</f>
        <v>7479</v>
      </c>
      <c r="F5" s="9">
        <f>+Pàg.2!F8</f>
        <v>7316</v>
      </c>
      <c r="G5" s="9">
        <f>+Pàg.2!G8</f>
        <v>7767</v>
      </c>
      <c r="H5" s="9">
        <f>+Pàg.2!H8</f>
        <v>8004</v>
      </c>
      <c r="I5" s="9">
        <f>+Pàg.2!I8</f>
        <v>8183</v>
      </c>
      <c r="J5" s="9">
        <f>+Pàg.2!J8</f>
        <v>9190</v>
      </c>
      <c r="K5" s="9">
        <f>+Pàg.2!K8</f>
        <v>11952</v>
      </c>
      <c r="L5" s="9">
        <f>+Pàg.2!L8</f>
        <v>12366</v>
      </c>
    </row>
    <row r="6" spans="1:12" x14ac:dyDescent="0.3">
      <c r="B6" s="10" t="s">
        <v>13</v>
      </c>
      <c r="C6" s="11">
        <f>+Pàg.2!C11/Pàg.2!C8</f>
        <v>0.90501930501930505</v>
      </c>
      <c r="D6" s="11">
        <f>+Pàg.2!D11/Pàg.2!D8</f>
        <v>0.90097932535364522</v>
      </c>
      <c r="E6" s="11">
        <f>+Pàg.2!E11/Pàg.2!E8</f>
        <v>0.91108436956812411</v>
      </c>
      <c r="F6" s="11">
        <f>+Pàg.2!F11/Pàg.2!F8</f>
        <v>0.91621104428649536</v>
      </c>
      <c r="G6" s="11">
        <f>+Pàg.2!G11/Pàg.2!G8</f>
        <v>0.91322260847173942</v>
      </c>
      <c r="H6" s="11">
        <f>+Pàg.2!H11/Pàg.2!H8</f>
        <v>0.90579710144927539</v>
      </c>
      <c r="I6" s="11">
        <f>+Pàg.2!I11/Pàg.2!I8</f>
        <v>0.87327386044238053</v>
      </c>
      <c r="J6" s="11">
        <f>+Pàg.2!J11/Pàg.2!J8</f>
        <v>0.85625680087051148</v>
      </c>
      <c r="K6" s="11">
        <f>+Pàg.2!K11/Pàg.2!K8</f>
        <v>0.89683734939759041</v>
      </c>
      <c r="L6" s="11">
        <f>IFERROR(+Pàg.2!L11/Pàg.2!L8,0)</f>
        <v>0.92018437651625429</v>
      </c>
    </row>
    <row r="7" spans="1:12" x14ac:dyDescent="0.3">
      <c r="B7" s="12" t="s">
        <v>14</v>
      </c>
      <c r="C7" s="11">
        <f>+Pàg.2!C13/Pàg.2!C8</f>
        <v>4.4144144144144144E-2</v>
      </c>
      <c r="D7" s="11">
        <f>+Pàg.2!D13/Pàg.2!D8</f>
        <v>3.7676822633297059E-2</v>
      </c>
      <c r="E7" s="11">
        <f>+Pàg.2!E13/Pàg.2!E8</f>
        <v>3.7304452466907341E-2</v>
      </c>
      <c r="F7" s="11">
        <f>+Pàg.2!F13/Pàg.2!F8</f>
        <v>3.6495352651722254E-2</v>
      </c>
      <c r="G7" s="11">
        <f>+Pàg.2!G13/Pàg.2!G8</f>
        <v>4.4547444315694608E-2</v>
      </c>
      <c r="H7" s="11">
        <f>+Pàg.2!H13/Pàg.2!H8</f>
        <v>5.1724137931034482E-2</v>
      </c>
      <c r="I7" s="11">
        <f>+Pàg.2!I13/Pàg.2!I8</f>
        <v>5.4503238421116949E-2</v>
      </c>
      <c r="J7" s="11">
        <f>+Pàg.2!J13/Pàg.2!J8</f>
        <v>6.1262241566920568E-2</v>
      </c>
      <c r="K7" s="11">
        <f>+Pàg.2!K13/Pàg.2!K8</f>
        <v>5.6141231593038819E-2</v>
      </c>
      <c r="L7" s="11">
        <f>IFERROR(+Pàg.2!L13/Pàg.2!L8,0)</f>
        <v>4.8924470321850232E-2</v>
      </c>
    </row>
    <row r="8" spans="1:12" ht="15" thickBot="1" x14ac:dyDescent="0.35">
      <c r="B8" s="13" t="s">
        <v>15</v>
      </c>
      <c r="C8" s="14">
        <f>+Pàg.2!C17/Pàg.2!C8</f>
        <v>0.35585585585585583</v>
      </c>
      <c r="D8" s="14">
        <f>+Pàg.2!D17/Pàg.2!D8</f>
        <v>0.33147442872687705</v>
      </c>
      <c r="E8" s="14">
        <f>+Pàg.2!E17/Pàg.2!E8</f>
        <v>0.35325578285867093</v>
      </c>
      <c r="F8" s="14">
        <f>+Pàg.2!F17/Pàg.2!F8</f>
        <v>0.3511481683980317</v>
      </c>
      <c r="G8" s="14">
        <f>+Pàg.2!G17/Pàg.2!G8</f>
        <v>0.34672331659585426</v>
      </c>
      <c r="H8" s="14">
        <f>+Pàg.2!H17/Pàg.2!H8</f>
        <v>0.35132433783108447</v>
      </c>
      <c r="I8" s="14">
        <f>+Pàg.2!I17/Pàg.2!I8</f>
        <v>0.38127825980691676</v>
      </c>
      <c r="J8" s="14">
        <f>+Pàg.2!J17/Pàg.2!J8</f>
        <v>0.37225244831338411</v>
      </c>
      <c r="K8" s="14">
        <f>+Pàg.2!K17/Pàg.2!K8</f>
        <v>0.39206827309236947</v>
      </c>
      <c r="L8" s="14">
        <f>IFERROR(+Pàg.2!L17/Pàg.2!L8,0)</f>
        <v>0.43870289503477278</v>
      </c>
    </row>
    <row r="9" spans="1:12" x14ac:dyDescent="0.3">
      <c r="B9" s="15" t="s">
        <v>16</v>
      </c>
      <c r="C9" s="16">
        <f>+Pàg.3!C8</f>
        <v>25478</v>
      </c>
      <c r="D9" s="16">
        <f>+Pàg.3!D8</f>
        <v>25014</v>
      </c>
      <c r="E9" s="16">
        <f>+Pàg.3!E8</f>
        <v>23620</v>
      </c>
      <c r="F9" s="16">
        <f>+Pàg.3!F8</f>
        <v>23807</v>
      </c>
      <c r="G9" s="16">
        <f>+Pàg.3!G8</f>
        <v>25437</v>
      </c>
      <c r="H9" s="16">
        <f>+Pàg.3!H8</f>
        <v>26191</v>
      </c>
      <c r="I9" s="16">
        <f>+Pàg.3!I8</f>
        <v>26148</v>
      </c>
      <c r="J9" s="16">
        <f>+Pàg.3!J8</f>
        <v>31644</v>
      </c>
      <c r="K9" s="16">
        <f>+Pàg.3!K8</f>
        <v>39924</v>
      </c>
      <c r="L9" s="16">
        <f>+Pàg.3!L8</f>
        <v>39818</v>
      </c>
    </row>
    <row r="10" spans="1:12" ht="15" thickBot="1" x14ac:dyDescent="0.35">
      <c r="B10" s="17" t="s">
        <v>17</v>
      </c>
      <c r="C10" s="18">
        <f>+Pàg.3!C30</f>
        <v>3.28</v>
      </c>
      <c r="D10" s="18">
        <f>+Pàg.3!D30</f>
        <v>3.4</v>
      </c>
      <c r="E10" s="18">
        <f>+Pàg.3!E30</f>
        <v>3.16</v>
      </c>
      <c r="F10" s="18">
        <f>+Pàg.3!F30</f>
        <v>3.25</v>
      </c>
      <c r="G10" s="18">
        <f>+Pàg.3!G30</f>
        <v>3.28</v>
      </c>
      <c r="H10" s="18">
        <f>+Pàg.3!H30</f>
        <v>3.27223888055972</v>
      </c>
      <c r="I10" s="18">
        <f>+Pàg.3!I30</f>
        <v>3.1998044726872785</v>
      </c>
      <c r="J10" s="18">
        <f>+Pàg.3!J30</f>
        <v>3.4433079434167575</v>
      </c>
      <c r="K10" s="18">
        <f>+Pàg.3!K30</f>
        <v>3.34</v>
      </c>
      <c r="L10" s="18">
        <f>+Pàg.3!L30</f>
        <v>3.22</v>
      </c>
    </row>
    <row r="11" spans="1:12" x14ac:dyDescent="0.3">
      <c r="B11" s="2"/>
    </row>
    <row r="12" spans="1:12" x14ac:dyDescent="0.3">
      <c r="B12" s="19"/>
      <c r="C12" s="19"/>
      <c r="D12" s="20"/>
      <c r="E12" s="20"/>
      <c r="F12" s="20"/>
      <c r="G12" s="20"/>
      <c r="H12" s="20"/>
      <c r="I12" s="20"/>
      <c r="J12" s="20"/>
      <c r="K12" s="20"/>
      <c r="L12" s="20"/>
    </row>
    <row r="13" spans="1:12" s="2" customFormat="1" x14ac:dyDescent="0.3">
      <c r="A13" s="1"/>
      <c r="B13" s="21"/>
      <c r="D13" s="1"/>
      <c r="E13" s="1"/>
      <c r="F13" s="1"/>
      <c r="G13" s="1"/>
      <c r="H13" s="1"/>
      <c r="I13" s="1"/>
      <c r="J13" s="1"/>
      <c r="K13" s="1"/>
      <c r="L13" s="1"/>
    </row>
  </sheetData>
  <phoneticPr fontId="0" type="noConversion"/>
  <pageMargins left="0.39370078740157483" right="0.74803149606299213" top="0.59055118110236227" bottom="0.59055118110236227" header="0" footer="0"/>
  <pageSetup paperSize="9" scale="8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zoomScaleNormal="100" workbookViewId="0"/>
  </sheetViews>
  <sheetFormatPr defaultColWidth="9.109375" defaultRowHeight="14.4" x14ac:dyDescent="0.3"/>
  <cols>
    <col min="1" max="1" width="9.109375" style="23"/>
    <col min="2" max="2" width="50.6640625" style="23" customWidth="1"/>
    <col min="3" max="12" width="11.6640625" style="23" customWidth="1"/>
    <col min="13" max="16384" width="9.109375" style="23"/>
  </cols>
  <sheetData>
    <row r="2" spans="2:12" ht="17.399999999999999" x14ac:dyDescent="0.35">
      <c r="B2" s="37" t="s">
        <v>18</v>
      </c>
    </row>
    <row r="5" spans="2:12" x14ac:dyDescent="0.3">
      <c r="B5" s="52" t="s">
        <v>19</v>
      </c>
    </row>
    <row r="7" spans="2:12" ht="15" thickBot="1" x14ac:dyDescent="0.35">
      <c r="B7" s="24"/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  <c r="L7" s="24">
        <v>2019</v>
      </c>
    </row>
    <row r="8" spans="2:12" ht="15" thickBot="1" x14ac:dyDescent="0.35">
      <c r="B8" s="25" t="s">
        <v>12</v>
      </c>
      <c r="C8" s="26">
        <f t="shared" ref="C8:H8" si="0">+SUM(C10:C11)</f>
        <v>7770</v>
      </c>
      <c r="D8" s="26">
        <f t="shared" si="0"/>
        <v>7352</v>
      </c>
      <c r="E8" s="26">
        <f t="shared" si="0"/>
        <v>7479</v>
      </c>
      <c r="F8" s="26">
        <f t="shared" si="0"/>
        <v>7316</v>
      </c>
      <c r="G8" s="26">
        <f t="shared" si="0"/>
        <v>7767</v>
      </c>
      <c r="H8" s="26">
        <f t="shared" si="0"/>
        <v>8004</v>
      </c>
      <c r="I8" s="26">
        <f t="shared" ref="I8:K8" si="1">+SUM(I10:I11)</f>
        <v>8183</v>
      </c>
      <c r="J8" s="26">
        <f t="shared" si="1"/>
        <v>9190</v>
      </c>
      <c r="K8" s="26">
        <f t="shared" si="1"/>
        <v>11952</v>
      </c>
      <c r="L8" s="26">
        <f t="shared" ref="L8" si="2">+SUM(L10:L11)</f>
        <v>12366</v>
      </c>
    </row>
    <row r="9" spans="2:12" x14ac:dyDescent="0.3">
      <c r="B9" s="25" t="s">
        <v>20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2:12" x14ac:dyDescent="0.3">
      <c r="B10" s="27" t="s">
        <v>21</v>
      </c>
      <c r="C10" s="28">
        <v>738</v>
      </c>
      <c r="D10" s="28">
        <v>728</v>
      </c>
      <c r="E10" s="28">
        <v>665</v>
      </c>
      <c r="F10" s="28">
        <v>613</v>
      </c>
      <c r="G10" s="28">
        <v>674</v>
      </c>
      <c r="H10" s="28">
        <v>754</v>
      </c>
      <c r="I10" s="28">
        <v>1037</v>
      </c>
      <c r="J10" s="28">
        <v>1321</v>
      </c>
      <c r="K10" s="28">
        <v>1233</v>
      </c>
      <c r="L10" s="28">
        <v>987</v>
      </c>
    </row>
    <row r="11" spans="2:12" ht="15" thickBot="1" x14ac:dyDescent="0.35">
      <c r="B11" s="27" t="s">
        <v>22</v>
      </c>
      <c r="C11" s="28">
        <v>7032</v>
      </c>
      <c r="D11" s="28">
        <v>6624</v>
      </c>
      <c r="E11" s="28">
        <v>6814</v>
      </c>
      <c r="F11" s="28">
        <v>6703</v>
      </c>
      <c r="G11" s="28">
        <v>7093</v>
      </c>
      <c r="H11" s="28">
        <v>7250</v>
      </c>
      <c r="I11" s="28">
        <v>7146</v>
      </c>
      <c r="J11" s="28">
        <v>7869</v>
      </c>
      <c r="K11" s="28">
        <v>10719</v>
      </c>
      <c r="L11" s="28">
        <v>11379</v>
      </c>
    </row>
    <row r="12" spans="2:12" x14ac:dyDescent="0.3">
      <c r="B12" s="25" t="s">
        <v>23</v>
      </c>
      <c r="C12" s="29" t="str">
        <f t="shared" ref="C12:H12" si="3">+IF(SUM(C13:C14)=C$8,"","no coincideix amb població penitenciaria")</f>
        <v/>
      </c>
      <c r="D12" s="29" t="str">
        <f t="shared" si="3"/>
        <v/>
      </c>
      <c r="E12" s="29" t="str">
        <f t="shared" si="3"/>
        <v/>
      </c>
      <c r="F12" s="29" t="str">
        <f t="shared" si="3"/>
        <v/>
      </c>
      <c r="G12" s="29" t="str">
        <f t="shared" si="3"/>
        <v/>
      </c>
      <c r="H12" s="29" t="str">
        <f t="shared" si="3"/>
        <v/>
      </c>
      <c r="I12" s="29" t="str">
        <f t="shared" ref="I12:J12" si="4">+IF(SUM(I13:I14)=I$8,"","no coincideix amb població penitenciaria")</f>
        <v/>
      </c>
      <c r="J12" s="29" t="str">
        <f t="shared" si="4"/>
        <v/>
      </c>
      <c r="K12" s="29" t="str">
        <f t="shared" ref="K12:L12" si="5">+IF(SUM(K13:K14)=K$8,"","no coincideix amb població penitenciaria")</f>
        <v/>
      </c>
      <c r="L12" s="29" t="str">
        <f t="shared" si="5"/>
        <v/>
      </c>
    </row>
    <row r="13" spans="2:12" x14ac:dyDescent="0.3">
      <c r="B13" s="27" t="s">
        <v>24</v>
      </c>
      <c r="C13" s="28">
        <v>343</v>
      </c>
      <c r="D13" s="28">
        <v>277</v>
      </c>
      <c r="E13" s="28">
        <v>279</v>
      </c>
      <c r="F13" s="28">
        <v>267</v>
      </c>
      <c r="G13" s="28">
        <v>346</v>
      </c>
      <c r="H13" s="28">
        <v>414</v>
      </c>
      <c r="I13" s="28">
        <v>446</v>
      </c>
      <c r="J13" s="28">
        <v>563</v>
      </c>
      <c r="K13" s="28">
        <v>671</v>
      </c>
      <c r="L13" s="28">
        <v>605</v>
      </c>
    </row>
    <row r="14" spans="2:12" ht="15" thickBot="1" x14ac:dyDescent="0.35">
      <c r="B14" s="30" t="s">
        <v>25</v>
      </c>
      <c r="C14" s="31">
        <v>7427</v>
      </c>
      <c r="D14" s="31">
        <v>7075</v>
      </c>
      <c r="E14" s="31">
        <v>7200</v>
      </c>
      <c r="F14" s="31">
        <v>7049</v>
      </c>
      <c r="G14" s="31">
        <v>7421</v>
      </c>
      <c r="H14" s="31">
        <v>7590</v>
      </c>
      <c r="I14" s="31">
        <v>7737</v>
      </c>
      <c r="J14" s="31">
        <v>8627</v>
      </c>
      <c r="K14" s="31">
        <v>11281</v>
      </c>
      <c r="L14" s="31">
        <v>11761</v>
      </c>
    </row>
    <row r="15" spans="2:12" x14ac:dyDescent="0.3">
      <c r="B15" s="25" t="s">
        <v>26</v>
      </c>
      <c r="C15" s="29" t="str">
        <f t="shared" ref="C15:G15" si="6">+IF(SUM(C16:C17)=C$8,"","no coincideix amb població penitenciaria")</f>
        <v/>
      </c>
      <c r="D15" s="29" t="str">
        <f t="shared" si="6"/>
        <v/>
      </c>
      <c r="E15" s="29" t="str">
        <f t="shared" si="6"/>
        <v/>
      </c>
      <c r="F15" s="29" t="str">
        <f t="shared" si="6"/>
        <v/>
      </c>
      <c r="G15" s="29" t="str">
        <f t="shared" si="6"/>
        <v/>
      </c>
      <c r="H15" s="29" t="str">
        <f t="shared" ref="H15:J15" si="7">+IF(SUM(H16:H17)=H$8,"","no coincideix amb població penitenciaria")</f>
        <v/>
      </c>
      <c r="I15" s="29" t="str">
        <f t="shared" si="7"/>
        <v/>
      </c>
      <c r="J15" s="29" t="str">
        <f t="shared" si="7"/>
        <v/>
      </c>
      <c r="K15" s="29" t="str">
        <f t="shared" ref="K15:L15" si="8">+IF(SUM(K16:K17)=K$8,"","no coincideix amb població penitenciaria")</f>
        <v/>
      </c>
      <c r="L15" s="29" t="str">
        <f t="shared" si="8"/>
        <v/>
      </c>
    </row>
    <row r="16" spans="2:12" x14ac:dyDescent="0.3">
      <c r="B16" s="27" t="s">
        <v>27</v>
      </c>
      <c r="C16" s="28">
        <v>5005</v>
      </c>
      <c r="D16" s="28">
        <v>4915</v>
      </c>
      <c r="E16" s="28">
        <v>4837</v>
      </c>
      <c r="F16" s="28">
        <v>4747</v>
      </c>
      <c r="G16" s="28">
        <v>5074</v>
      </c>
      <c r="H16" s="28">
        <v>5192</v>
      </c>
      <c r="I16" s="28">
        <v>5063</v>
      </c>
      <c r="J16" s="28">
        <v>5769</v>
      </c>
      <c r="K16" s="28">
        <v>7266</v>
      </c>
      <c r="L16" s="28">
        <v>6941</v>
      </c>
    </row>
    <row r="17" spans="2:14" ht="15" thickBot="1" x14ac:dyDescent="0.35">
      <c r="B17" s="27" t="s">
        <v>28</v>
      </c>
      <c r="C17" s="28">
        <v>2765</v>
      </c>
      <c r="D17" s="28">
        <v>2437</v>
      </c>
      <c r="E17" s="28">
        <v>2642</v>
      </c>
      <c r="F17" s="28">
        <v>2569</v>
      </c>
      <c r="G17" s="28">
        <v>2693</v>
      </c>
      <c r="H17" s="28">
        <v>2812</v>
      </c>
      <c r="I17" s="28">
        <v>3120</v>
      </c>
      <c r="J17" s="28">
        <v>3421</v>
      </c>
      <c r="K17" s="31">
        <v>4686</v>
      </c>
      <c r="L17" s="31">
        <v>5425</v>
      </c>
    </row>
    <row r="18" spans="2:14" x14ac:dyDescent="0.3">
      <c r="B18" s="25" t="s">
        <v>29</v>
      </c>
      <c r="C18" s="29" t="str">
        <f t="shared" ref="C18:G18" si="9">+IF(SUM(C19:C24)=C$8,"","no coincideix amb població penitenciaria")</f>
        <v/>
      </c>
      <c r="D18" s="29" t="str">
        <f t="shared" si="9"/>
        <v/>
      </c>
      <c r="E18" s="29" t="str">
        <f t="shared" si="9"/>
        <v/>
      </c>
      <c r="F18" s="29" t="str">
        <f t="shared" si="9"/>
        <v/>
      </c>
      <c r="G18" s="29" t="str">
        <f t="shared" si="9"/>
        <v/>
      </c>
      <c r="H18" s="29" t="str">
        <f t="shared" ref="H18:J18" si="10">+IF(SUM(H19:H24)=H$8,"","no coincideix amb població penitenciaria")</f>
        <v/>
      </c>
      <c r="I18" s="29" t="str">
        <f t="shared" si="10"/>
        <v/>
      </c>
      <c r="J18" s="29" t="str">
        <f t="shared" si="10"/>
        <v/>
      </c>
      <c r="K18" s="29" t="str">
        <f t="shared" ref="K18:L18" si="11">+IF(SUM(K19:K24)=K$8,"","no coincideix amb població penitenciaria")</f>
        <v/>
      </c>
      <c r="L18" s="29" t="str">
        <f t="shared" si="11"/>
        <v/>
      </c>
    </row>
    <row r="19" spans="2:14" x14ac:dyDescent="0.3">
      <c r="B19" s="27" t="s">
        <v>30</v>
      </c>
      <c r="C19" s="28">
        <v>3923</v>
      </c>
      <c r="D19" s="28">
        <v>3442</v>
      </c>
      <c r="E19" s="28">
        <v>3670</v>
      </c>
      <c r="F19" s="28">
        <v>3556</v>
      </c>
      <c r="G19" s="28">
        <v>4295</v>
      </c>
      <c r="H19" s="28">
        <v>4318</v>
      </c>
      <c r="I19" s="28">
        <v>4790</v>
      </c>
      <c r="J19" s="28">
        <v>5700</v>
      </c>
      <c r="K19" s="28">
        <v>7252</v>
      </c>
      <c r="L19" s="28">
        <v>7315</v>
      </c>
      <c r="M19" s="32"/>
      <c r="N19" s="32"/>
    </row>
    <row r="20" spans="2:14" x14ac:dyDescent="0.3">
      <c r="B20" s="27" t="s">
        <v>31</v>
      </c>
      <c r="C20" s="28">
        <v>1321</v>
      </c>
      <c r="D20" s="28">
        <v>1370</v>
      </c>
      <c r="E20" s="28">
        <v>1178</v>
      </c>
      <c r="F20" s="28">
        <v>1120</v>
      </c>
      <c r="G20" s="28">
        <v>1125</v>
      </c>
      <c r="H20" s="28">
        <v>1245</v>
      </c>
      <c r="I20" s="28">
        <v>971</v>
      </c>
      <c r="J20" s="28">
        <v>1124</v>
      </c>
      <c r="K20" s="28">
        <v>1489</v>
      </c>
      <c r="L20" s="28">
        <v>1629</v>
      </c>
      <c r="M20" s="32"/>
      <c r="N20" s="32"/>
    </row>
    <row r="21" spans="2:14" x14ac:dyDescent="0.3">
      <c r="B21" s="27" t="s">
        <v>32</v>
      </c>
      <c r="C21" s="28">
        <v>822</v>
      </c>
      <c r="D21" s="28">
        <v>713</v>
      </c>
      <c r="E21" s="28">
        <v>835</v>
      </c>
      <c r="F21" s="28">
        <v>893</v>
      </c>
      <c r="G21" s="28">
        <v>886</v>
      </c>
      <c r="H21" s="28">
        <v>875</v>
      </c>
      <c r="I21" s="28">
        <v>867</v>
      </c>
      <c r="J21" s="28">
        <v>825</v>
      </c>
      <c r="K21" s="28">
        <v>1021</v>
      </c>
      <c r="L21" s="28">
        <v>1021</v>
      </c>
    </row>
    <row r="22" spans="2:14" x14ac:dyDescent="0.3">
      <c r="B22" s="27" t="s">
        <v>33</v>
      </c>
      <c r="C22" s="28">
        <v>1330</v>
      </c>
      <c r="D22" s="28">
        <v>1409</v>
      </c>
      <c r="E22" s="28">
        <v>1267</v>
      </c>
      <c r="F22" s="28">
        <v>1212</v>
      </c>
      <c r="G22" s="28">
        <v>1023</v>
      </c>
      <c r="H22" s="28">
        <v>1197</v>
      </c>
      <c r="I22" s="28">
        <v>1075</v>
      </c>
      <c r="J22" s="28">
        <v>1086</v>
      </c>
      <c r="K22" s="28">
        <v>1495</v>
      </c>
      <c r="L22" s="28">
        <v>1717</v>
      </c>
      <c r="M22" s="32"/>
      <c r="N22" s="32"/>
    </row>
    <row r="23" spans="2:14" x14ac:dyDescent="0.3">
      <c r="B23" s="27" t="s">
        <v>34</v>
      </c>
      <c r="C23" s="28">
        <v>289</v>
      </c>
      <c r="D23" s="28">
        <v>288</v>
      </c>
      <c r="E23" s="28">
        <v>363</v>
      </c>
      <c r="F23" s="28">
        <v>372</v>
      </c>
      <c r="G23" s="28">
        <v>270</v>
      </c>
      <c r="H23" s="28">
        <v>219</v>
      </c>
      <c r="I23" s="28">
        <v>272</v>
      </c>
      <c r="J23" s="28">
        <v>208</v>
      </c>
      <c r="K23" s="28">
        <v>450</v>
      </c>
      <c r="L23" s="28">
        <v>460</v>
      </c>
    </row>
    <row r="24" spans="2:14" ht="15" thickBot="1" x14ac:dyDescent="0.35">
      <c r="B24" s="33" t="s">
        <v>35</v>
      </c>
      <c r="C24" s="34">
        <v>85</v>
      </c>
      <c r="D24" s="34">
        <v>130</v>
      </c>
      <c r="E24" s="34">
        <v>166</v>
      </c>
      <c r="F24" s="34">
        <v>163</v>
      </c>
      <c r="G24" s="34">
        <v>168</v>
      </c>
      <c r="H24" s="34">
        <v>150</v>
      </c>
      <c r="I24" s="34">
        <v>208</v>
      </c>
      <c r="J24" s="34">
        <v>247</v>
      </c>
      <c r="K24" s="34">
        <v>245</v>
      </c>
      <c r="L24" s="34">
        <v>224</v>
      </c>
    </row>
    <row r="25" spans="2:14" x14ac:dyDescent="0.3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</row>
  </sheetData>
  <phoneticPr fontId="0" type="noConversion"/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8"/>
  <sheetViews>
    <sheetView zoomScaleNormal="100" workbookViewId="0"/>
  </sheetViews>
  <sheetFormatPr defaultColWidth="9.109375" defaultRowHeight="14.4" x14ac:dyDescent="0.3"/>
  <cols>
    <col min="1" max="1" width="9.109375" style="23"/>
    <col min="2" max="2" width="50.6640625" style="23" customWidth="1"/>
    <col min="3" max="12" width="11.6640625" style="23" customWidth="1"/>
    <col min="13" max="16384" width="9.109375" style="23"/>
  </cols>
  <sheetData>
    <row r="2" spans="2:23" ht="17.399999999999999" x14ac:dyDescent="0.35">
      <c r="B2" s="37" t="s">
        <v>36</v>
      </c>
    </row>
    <row r="5" spans="2:23" x14ac:dyDescent="0.3">
      <c r="B5" s="52" t="s">
        <v>37</v>
      </c>
    </row>
    <row r="7" spans="2:23" ht="15" thickBot="1" x14ac:dyDescent="0.35">
      <c r="B7" s="24"/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  <c r="L7" s="24">
        <v>2019</v>
      </c>
    </row>
    <row r="8" spans="2:23" x14ac:dyDescent="0.3">
      <c r="B8" s="25" t="s">
        <v>16</v>
      </c>
      <c r="C8" s="26">
        <f t="shared" ref="C8:H8" si="0">+SUM(C9:C14)</f>
        <v>25478</v>
      </c>
      <c r="D8" s="26">
        <f t="shared" si="0"/>
        <v>25014</v>
      </c>
      <c r="E8" s="26">
        <f t="shared" si="0"/>
        <v>23620</v>
      </c>
      <c r="F8" s="26">
        <f t="shared" si="0"/>
        <v>23807</v>
      </c>
      <c r="G8" s="26">
        <f t="shared" si="0"/>
        <v>25437</v>
      </c>
      <c r="H8" s="26">
        <f t="shared" si="0"/>
        <v>26191</v>
      </c>
      <c r="I8" s="26">
        <f t="shared" ref="I8:K8" si="1">+SUM(I9:I14)</f>
        <v>26148</v>
      </c>
      <c r="J8" s="26">
        <f t="shared" si="1"/>
        <v>31644</v>
      </c>
      <c r="K8" s="26">
        <f t="shared" si="1"/>
        <v>39924</v>
      </c>
      <c r="L8" s="26">
        <f t="shared" ref="L8" si="2">+SUM(L9:L14)</f>
        <v>39818</v>
      </c>
    </row>
    <row r="9" spans="2:23" x14ac:dyDescent="0.3">
      <c r="B9" s="27" t="s">
        <v>30</v>
      </c>
      <c r="C9" s="28">
        <v>14343</v>
      </c>
      <c r="D9" s="28">
        <v>13326</v>
      </c>
      <c r="E9" s="28">
        <v>12447</v>
      </c>
      <c r="F9" s="28">
        <v>12536</v>
      </c>
      <c r="G9" s="28">
        <v>14111</v>
      </c>
      <c r="H9" s="28">
        <v>14617</v>
      </c>
      <c r="I9" s="28">
        <v>15648</v>
      </c>
      <c r="J9" s="28">
        <v>20595</v>
      </c>
      <c r="K9" s="28">
        <v>25110</v>
      </c>
      <c r="L9" s="28">
        <v>24441</v>
      </c>
      <c r="Q9" s="32"/>
      <c r="R9" s="32"/>
      <c r="S9" s="32"/>
      <c r="T9" s="32"/>
      <c r="U9" s="32"/>
      <c r="V9" s="32"/>
      <c r="W9" s="32"/>
    </row>
    <row r="10" spans="2:23" x14ac:dyDescent="0.3">
      <c r="B10" s="27" t="s">
        <v>31</v>
      </c>
      <c r="C10" s="28">
        <v>4029</v>
      </c>
      <c r="D10" s="28">
        <v>4194</v>
      </c>
      <c r="E10" s="28">
        <v>3542</v>
      </c>
      <c r="F10" s="28">
        <v>3355</v>
      </c>
      <c r="G10" s="28">
        <v>3638</v>
      </c>
      <c r="H10" s="28">
        <v>3835</v>
      </c>
      <c r="I10" s="28">
        <v>2875</v>
      </c>
      <c r="J10" s="28">
        <v>3148</v>
      </c>
      <c r="K10" s="28">
        <v>4301</v>
      </c>
      <c r="L10" s="28">
        <v>4534</v>
      </c>
      <c r="Q10" s="32"/>
      <c r="R10" s="32"/>
      <c r="S10" s="32"/>
      <c r="T10" s="32"/>
      <c r="U10" s="32"/>
      <c r="V10" s="32"/>
      <c r="W10" s="32"/>
    </row>
    <row r="11" spans="2:23" x14ac:dyDescent="0.3">
      <c r="B11" s="27" t="s">
        <v>32</v>
      </c>
      <c r="C11" s="28">
        <v>2517</v>
      </c>
      <c r="D11" s="28">
        <v>2230</v>
      </c>
      <c r="E11" s="28">
        <v>2790</v>
      </c>
      <c r="F11" s="28">
        <v>3204</v>
      </c>
      <c r="G11" s="28">
        <v>3864</v>
      </c>
      <c r="H11" s="28">
        <v>3118</v>
      </c>
      <c r="I11" s="28">
        <v>2988</v>
      </c>
      <c r="J11" s="28">
        <v>2609</v>
      </c>
      <c r="K11" s="28">
        <v>3651</v>
      </c>
      <c r="L11" s="28">
        <v>3210</v>
      </c>
      <c r="Q11" s="32"/>
      <c r="R11" s="32"/>
      <c r="S11" s="32"/>
      <c r="T11" s="32"/>
      <c r="U11" s="32"/>
      <c r="V11" s="32"/>
      <c r="W11" s="32"/>
    </row>
    <row r="12" spans="2:23" x14ac:dyDescent="0.3">
      <c r="B12" s="27" t="s">
        <v>33</v>
      </c>
      <c r="C12" s="28">
        <v>3316</v>
      </c>
      <c r="D12" s="28">
        <v>3689</v>
      </c>
      <c r="E12" s="28">
        <v>3096</v>
      </c>
      <c r="F12" s="28">
        <v>3089</v>
      </c>
      <c r="G12" s="28">
        <v>2551</v>
      </c>
      <c r="H12" s="28">
        <v>3510</v>
      </c>
      <c r="I12" s="28">
        <v>3003</v>
      </c>
      <c r="J12" s="28">
        <v>3783</v>
      </c>
      <c r="K12" s="28">
        <v>4366</v>
      </c>
      <c r="L12" s="28">
        <v>5030</v>
      </c>
      <c r="Q12" s="32"/>
      <c r="R12" s="32"/>
      <c r="S12" s="32"/>
      <c r="T12" s="32"/>
      <c r="U12" s="32"/>
      <c r="V12" s="32"/>
      <c r="W12" s="32"/>
    </row>
    <row r="13" spans="2:23" x14ac:dyDescent="0.3">
      <c r="B13" s="27" t="s">
        <v>34</v>
      </c>
      <c r="C13" s="28">
        <v>851</v>
      </c>
      <c r="D13" s="28">
        <v>1002</v>
      </c>
      <c r="E13" s="28">
        <v>1261</v>
      </c>
      <c r="F13" s="28">
        <v>1166</v>
      </c>
      <c r="G13" s="28">
        <v>821</v>
      </c>
      <c r="H13" s="28">
        <v>652</v>
      </c>
      <c r="I13" s="28">
        <v>869</v>
      </c>
      <c r="J13" s="28">
        <v>638</v>
      </c>
      <c r="K13" s="28">
        <v>1555</v>
      </c>
      <c r="L13" s="28">
        <v>1626</v>
      </c>
      <c r="Q13" s="32"/>
      <c r="R13" s="32"/>
      <c r="T13" s="32"/>
      <c r="U13" s="32"/>
      <c r="V13" s="32"/>
    </row>
    <row r="14" spans="2:23" x14ac:dyDescent="0.3">
      <c r="B14" s="33" t="s">
        <v>35</v>
      </c>
      <c r="C14" s="34">
        <v>422</v>
      </c>
      <c r="D14" s="34">
        <v>573</v>
      </c>
      <c r="E14" s="34">
        <v>484</v>
      </c>
      <c r="F14" s="34">
        <v>457</v>
      </c>
      <c r="G14" s="34">
        <v>452</v>
      </c>
      <c r="H14" s="34">
        <v>459</v>
      </c>
      <c r="I14" s="34">
        <v>765</v>
      </c>
      <c r="J14" s="34">
        <v>871</v>
      </c>
      <c r="K14" s="34">
        <v>941</v>
      </c>
      <c r="L14" s="34">
        <v>977</v>
      </c>
    </row>
    <row r="15" spans="2:23" x14ac:dyDescent="0.3">
      <c r="B15" s="25" t="s">
        <v>38</v>
      </c>
      <c r="C15" s="26">
        <f t="shared" ref="C15:G15" si="3">+SUM(C16:C24)</f>
        <v>34782</v>
      </c>
      <c r="D15" s="26">
        <f t="shared" si="3"/>
        <v>35952</v>
      </c>
      <c r="E15" s="26">
        <f t="shared" si="3"/>
        <v>35199</v>
      </c>
      <c r="F15" s="26">
        <f t="shared" si="3"/>
        <v>37123</v>
      </c>
      <c r="G15" s="26">
        <f t="shared" si="3"/>
        <v>54472</v>
      </c>
      <c r="H15" s="26">
        <f t="shared" ref="H15:K15" si="4">+SUM(H16:H24)</f>
        <v>60055</v>
      </c>
      <c r="I15" s="26">
        <f t="shared" si="4"/>
        <v>57154</v>
      </c>
      <c r="J15" s="26">
        <f t="shared" si="4"/>
        <v>58191</v>
      </c>
      <c r="K15" s="26">
        <f t="shared" si="4"/>
        <v>69785</v>
      </c>
      <c r="L15" s="26">
        <f t="shared" ref="L15" si="5">+SUM(L16:L24)</f>
        <v>70373</v>
      </c>
    </row>
    <row r="16" spans="2:23" x14ac:dyDescent="0.3">
      <c r="B16" s="27" t="s">
        <v>39</v>
      </c>
      <c r="C16" s="28">
        <v>2986</v>
      </c>
      <c r="D16" s="28">
        <v>2599</v>
      </c>
      <c r="E16" s="28">
        <v>2681</v>
      </c>
      <c r="F16" s="28">
        <v>2705</v>
      </c>
      <c r="G16" s="28">
        <v>3189</v>
      </c>
      <c r="H16" s="28">
        <v>3607</v>
      </c>
      <c r="I16" s="28">
        <v>3084</v>
      </c>
      <c r="J16" s="28">
        <v>3187</v>
      </c>
      <c r="K16" s="28">
        <v>5450</v>
      </c>
      <c r="L16" s="28">
        <v>7727</v>
      </c>
    </row>
    <row r="17" spans="2:12" x14ac:dyDescent="0.3">
      <c r="B17" s="27" t="s">
        <v>40</v>
      </c>
      <c r="C17" s="28">
        <v>4533</v>
      </c>
      <c r="D17" s="28">
        <v>4244</v>
      </c>
      <c r="E17" s="28">
        <v>5151</v>
      </c>
      <c r="F17" s="28">
        <v>5798</v>
      </c>
      <c r="G17" s="28">
        <v>7416</v>
      </c>
      <c r="H17" s="28">
        <v>7182</v>
      </c>
      <c r="I17" s="28">
        <v>6574</v>
      </c>
      <c r="J17" s="28">
        <v>6593</v>
      </c>
      <c r="K17" s="28">
        <v>6300</v>
      </c>
      <c r="L17" s="28">
        <v>6043</v>
      </c>
    </row>
    <row r="18" spans="2:12" x14ac:dyDescent="0.3">
      <c r="B18" s="27" t="s">
        <v>41</v>
      </c>
      <c r="C18" s="28">
        <v>10801</v>
      </c>
      <c r="D18" s="28">
        <v>11582</v>
      </c>
      <c r="E18" s="28">
        <v>10814</v>
      </c>
      <c r="F18" s="28">
        <v>11090</v>
      </c>
      <c r="G18" s="28">
        <v>13064</v>
      </c>
      <c r="H18" s="28">
        <v>13527</v>
      </c>
      <c r="I18" s="28">
        <v>13680</v>
      </c>
      <c r="J18" s="28">
        <v>14826</v>
      </c>
      <c r="K18" s="28">
        <v>18364</v>
      </c>
      <c r="L18" s="28">
        <v>20102</v>
      </c>
    </row>
    <row r="19" spans="2:12" x14ac:dyDescent="0.3">
      <c r="B19" s="27" t="s">
        <v>42</v>
      </c>
      <c r="C19" s="28">
        <v>185</v>
      </c>
      <c r="D19" s="28">
        <v>235</v>
      </c>
      <c r="E19" s="28">
        <v>271</v>
      </c>
      <c r="F19" s="28">
        <v>351</v>
      </c>
      <c r="G19" s="28">
        <v>318</v>
      </c>
      <c r="H19" s="28">
        <v>406</v>
      </c>
      <c r="I19" s="28">
        <v>285</v>
      </c>
      <c r="J19" s="28">
        <v>301</v>
      </c>
      <c r="K19" s="28">
        <v>578</v>
      </c>
      <c r="L19" s="28">
        <v>1055</v>
      </c>
    </row>
    <row r="20" spans="2:12" x14ac:dyDescent="0.3">
      <c r="B20" s="27" t="s">
        <v>43</v>
      </c>
      <c r="C20" s="28">
        <v>4677</v>
      </c>
      <c r="D20" s="28">
        <v>5099</v>
      </c>
      <c r="E20" s="28">
        <v>5057</v>
      </c>
      <c r="F20" s="28">
        <v>5598</v>
      </c>
      <c r="G20" s="28">
        <v>6962</v>
      </c>
      <c r="H20" s="28">
        <v>7070</v>
      </c>
      <c r="I20" s="28">
        <v>6028</v>
      </c>
      <c r="J20" s="28">
        <v>5962</v>
      </c>
      <c r="K20" s="28">
        <v>8561</v>
      </c>
      <c r="L20" s="28">
        <v>8840</v>
      </c>
    </row>
    <row r="21" spans="2:12" x14ac:dyDescent="0.3">
      <c r="B21" s="33" t="s">
        <v>44</v>
      </c>
      <c r="C21" s="34">
        <v>7406</v>
      </c>
      <c r="D21" s="34">
        <v>7897</v>
      </c>
      <c r="E21" s="34">
        <v>7267</v>
      </c>
      <c r="F21" s="34">
        <v>7970</v>
      </c>
      <c r="G21" s="34">
        <v>8276</v>
      </c>
      <c r="H21" s="34">
        <v>8998</v>
      </c>
      <c r="I21" s="34">
        <v>8869</v>
      </c>
      <c r="J21" s="34">
        <v>8609</v>
      </c>
      <c r="K21" s="34">
        <v>10570</v>
      </c>
      <c r="L21" s="34">
        <v>11619</v>
      </c>
    </row>
    <row r="22" spans="2:12" x14ac:dyDescent="0.3">
      <c r="B22" s="33" t="s">
        <v>45</v>
      </c>
      <c r="C22" s="38" t="s">
        <v>46</v>
      </c>
      <c r="D22" s="38" t="s">
        <v>46</v>
      </c>
      <c r="E22" s="38" t="s">
        <v>46</v>
      </c>
      <c r="F22" s="38" t="s">
        <v>46</v>
      </c>
      <c r="G22" s="34">
        <v>11606</v>
      </c>
      <c r="H22" s="34">
        <v>15474</v>
      </c>
      <c r="I22" s="34">
        <f>11113+2077</f>
        <v>13190</v>
      </c>
      <c r="J22" s="34">
        <f>10617+1479</f>
        <v>12096</v>
      </c>
      <c r="K22" s="34">
        <f>11391+1396</f>
        <v>12787</v>
      </c>
      <c r="L22" s="34">
        <v>10655</v>
      </c>
    </row>
    <row r="23" spans="2:12" x14ac:dyDescent="0.3">
      <c r="B23" s="33" t="s">
        <v>47</v>
      </c>
      <c r="C23" s="34">
        <v>628</v>
      </c>
      <c r="D23" s="34">
        <v>648</v>
      </c>
      <c r="E23" s="34">
        <v>630</v>
      </c>
      <c r="F23" s="34">
        <v>594</v>
      </c>
      <c r="G23" s="34">
        <v>512</v>
      </c>
      <c r="H23" s="34">
        <v>478</v>
      </c>
      <c r="I23" s="34">
        <v>422</v>
      </c>
      <c r="J23" s="34">
        <v>495</v>
      </c>
      <c r="K23" s="34">
        <v>472</v>
      </c>
      <c r="L23" s="34">
        <v>557</v>
      </c>
    </row>
    <row r="24" spans="2:12" x14ac:dyDescent="0.3">
      <c r="B24" s="33" t="s">
        <v>48</v>
      </c>
      <c r="C24" s="34">
        <v>3566</v>
      </c>
      <c r="D24" s="34">
        <v>3648</v>
      </c>
      <c r="E24" s="34">
        <v>3328</v>
      </c>
      <c r="F24" s="34">
        <v>3017</v>
      </c>
      <c r="G24" s="34">
        <v>3129</v>
      </c>
      <c r="H24" s="34">
        <v>3313</v>
      </c>
      <c r="I24" s="34">
        <v>5022</v>
      </c>
      <c r="J24" s="34">
        <v>6122</v>
      </c>
      <c r="K24" s="34">
        <v>6703</v>
      </c>
      <c r="L24" s="34">
        <v>3775</v>
      </c>
    </row>
    <row r="25" spans="2:12" x14ac:dyDescent="0.3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7" spans="2:12" x14ac:dyDescent="0.3">
      <c r="B27" s="52" t="s">
        <v>49</v>
      </c>
    </row>
    <row r="29" spans="2:12" ht="15" thickBot="1" x14ac:dyDescent="0.35">
      <c r="B29" s="24"/>
      <c r="C29" s="24">
        <f t="shared" ref="C29:J29" si="6">+C7</f>
        <v>2010</v>
      </c>
      <c r="D29" s="24">
        <f t="shared" si="6"/>
        <v>2011</v>
      </c>
      <c r="E29" s="24">
        <f t="shared" si="6"/>
        <v>2012</v>
      </c>
      <c r="F29" s="24">
        <f t="shared" si="6"/>
        <v>2013</v>
      </c>
      <c r="G29" s="24">
        <f t="shared" si="6"/>
        <v>2014</v>
      </c>
      <c r="H29" s="24">
        <f t="shared" si="6"/>
        <v>2015</v>
      </c>
      <c r="I29" s="24">
        <f t="shared" si="6"/>
        <v>2016</v>
      </c>
      <c r="J29" s="24">
        <f t="shared" si="6"/>
        <v>2017</v>
      </c>
      <c r="K29" s="24">
        <f t="shared" ref="K29" si="7">+K7</f>
        <v>2018</v>
      </c>
      <c r="L29" s="24">
        <v>2019</v>
      </c>
    </row>
    <row r="30" spans="2:12" ht="15" thickBot="1" x14ac:dyDescent="0.35">
      <c r="B30" s="25" t="s">
        <v>17</v>
      </c>
      <c r="C30" s="39">
        <v>3.28</v>
      </c>
      <c r="D30" s="39">
        <v>3.4</v>
      </c>
      <c r="E30" s="39">
        <v>3.16</v>
      </c>
      <c r="F30" s="39">
        <v>3.25</v>
      </c>
      <c r="G30" s="39">
        <v>3.28</v>
      </c>
      <c r="H30" s="39">
        <v>3.27223888055972</v>
      </c>
      <c r="I30" s="39">
        <v>3.1998044726872785</v>
      </c>
      <c r="J30" s="39">
        <v>3.4433079434167575</v>
      </c>
      <c r="K30" s="39">
        <v>3.34</v>
      </c>
      <c r="L30" s="39">
        <v>3.22</v>
      </c>
    </row>
    <row r="31" spans="2:12" x14ac:dyDescent="0.3">
      <c r="B31" s="25" t="s">
        <v>29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2:12" x14ac:dyDescent="0.3">
      <c r="B32" s="27" t="s">
        <v>30</v>
      </c>
      <c r="C32" s="41">
        <v>3.66</v>
      </c>
      <c r="D32" s="41">
        <v>3.87</v>
      </c>
      <c r="E32" s="41">
        <v>3.39</v>
      </c>
      <c r="F32" s="41">
        <v>3.53</v>
      </c>
      <c r="G32" s="41">
        <v>3.29</v>
      </c>
      <c r="H32" s="41">
        <v>3.3851320055581287</v>
      </c>
      <c r="I32" s="41">
        <v>3.274321503131524</v>
      </c>
      <c r="J32" s="41">
        <v>3.6131578947368421</v>
      </c>
      <c r="K32" s="41">
        <v>3.46</v>
      </c>
      <c r="L32" s="41">
        <v>3.34</v>
      </c>
    </row>
    <row r="33" spans="2:12" x14ac:dyDescent="0.3">
      <c r="B33" s="27" t="s">
        <v>31</v>
      </c>
      <c r="C33" s="41">
        <v>3.05</v>
      </c>
      <c r="D33" s="41">
        <v>3.06</v>
      </c>
      <c r="E33" s="41">
        <v>3.01</v>
      </c>
      <c r="F33" s="41">
        <v>3</v>
      </c>
      <c r="G33" s="41">
        <v>3.23</v>
      </c>
      <c r="H33" s="41">
        <v>3.0803212851405624</v>
      </c>
      <c r="I33" s="41">
        <v>2.96086508753862</v>
      </c>
      <c r="J33" s="41">
        <v>2.8007117437722422</v>
      </c>
      <c r="K33" s="41">
        <v>2.89</v>
      </c>
      <c r="L33" s="41">
        <v>2.78</v>
      </c>
    </row>
    <row r="34" spans="2:12" x14ac:dyDescent="0.3">
      <c r="B34" s="27" t="s">
        <v>32</v>
      </c>
      <c r="C34" s="41">
        <v>3.06</v>
      </c>
      <c r="D34" s="41">
        <v>3.13</v>
      </c>
      <c r="E34" s="41">
        <v>3.34</v>
      </c>
      <c r="F34" s="41">
        <v>3.59</v>
      </c>
      <c r="G34" s="41">
        <v>4.3600000000000003</v>
      </c>
      <c r="H34" s="41">
        <v>3.5634285714285716</v>
      </c>
      <c r="I34" s="41">
        <v>3.4463667820069204</v>
      </c>
      <c r="J34" s="41">
        <v>3.1624242424242426</v>
      </c>
      <c r="K34" s="41">
        <v>3.58</v>
      </c>
      <c r="L34" s="41">
        <v>3.14</v>
      </c>
    </row>
    <row r="35" spans="2:12" x14ac:dyDescent="0.3">
      <c r="B35" s="27" t="s">
        <v>33</v>
      </c>
      <c r="C35" s="41">
        <v>2.4900000000000002</v>
      </c>
      <c r="D35" s="41">
        <v>2.62</v>
      </c>
      <c r="E35" s="41">
        <v>2.44</v>
      </c>
      <c r="F35" s="41">
        <v>2.5499999999999998</v>
      </c>
      <c r="G35" s="41">
        <v>2.4900000000000002</v>
      </c>
      <c r="H35" s="41">
        <v>2.9323308270676693</v>
      </c>
      <c r="I35" s="41">
        <v>2.7934883720930235</v>
      </c>
      <c r="J35" s="41">
        <v>3.4834254143646408</v>
      </c>
      <c r="K35" s="41">
        <v>2.92</v>
      </c>
      <c r="L35" s="41">
        <v>2.93</v>
      </c>
    </row>
    <row r="36" spans="2:12" x14ac:dyDescent="0.3">
      <c r="B36" s="27" t="s">
        <v>34</v>
      </c>
      <c r="C36" s="41">
        <v>2.94</v>
      </c>
      <c r="D36" s="41">
        <v>3.48</v>
      </c>
      <c r="E36" s="41">
        <v>3.47</v>
      </c>
      <c r="F36" s="41">
        <v>3.13</v>
      </c>
      <c r="G36" s="41">
        <v>3.04</v>
      </c>
      <c r="H36" s="41">
        <v>2.9771689497716896</v>
      </c>
      <c r="I36" s="41">
        <v>3.1948529411764706</v>
      </c>
      <c r="J36" s="41">
        <v>3.0673076923076925</v>
      </c>
      <c r="K36" s="41">
        <v>3.46</v>
      </c>
      <c r="L36" s="41">
        <v>3.53</v>
      </c>
    </row>
    <row r="37" spans="2:12" x14ac:dyDescent="0.3">
      <c r="B37" s="33" t="s">
        <v>35</v>
      </c>
      <c r="C37" s="42">
        <v>4.96</v>
      </c>
      <c r="D37" s="42">
        <v>4.41</v>
      </c>
      <c r="E37" s="42">
        <v>2.92</v>
      </c>
      <c r="F37" s="42">
        <v>2.8</v>
      </c>
      <c r="G37" s="42">
        <v>2.69</v>
      </c>
      <c r="H37" s="42">
        <v>3.06</v>
      </c>
      <c r="I37" s="42">
        <v>3.6778846153846154</v>
      </c>
      <c r="J37" s="42">
        <v>3.5263157894736841</v>
      </c>
      <c r="K37" s="42">
        <v>3.84</v>
      </c>
      <c r="L37" s="42">
        <v>4.3600000000000003</v>
      </c>
    </row>
    <row r="38" spans="2:12" x14ac:dyDescent="0.3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</row>
  </sheetData>
  <phoneticPr fontId="0" type="noConversion"/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4" ma:contentTypeDescription="Crea un document nou" ma:contentTypeScope="" ma:versionID="802e30e995aa331a3db6e761b98ffbb0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46de5b9147693c59053512e46a8006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A71BAF-8B17-4101-80E8-6741D9BDF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A8CC6-4CBE-4B2F-8AD6-A68425117C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A42F1D-3C26-4CD1-BCF1-D0F1989537E7}">
  <ds:schemaRefs>
    <ds:schemaRef ds:uri="http://purl.org/dc/dcmitype/"/>
    <ds:schemaRef ds:uri="http://schemas.microsoft.com/office/infopath/2007/PartnerControls"/>
    <ds:schemaRef ds:uri="957b11c1-3c24-45ed-ab34-9206c851c6fa"/>
    <ds:schemaRef ds:uri="http://purl.org/dc/elements/1.1/"/>
    <ds:schemaRef ds:uri="http://schemas.microsoft.com/office/2006/metadata/properties"/>
    <ds:schemaRef ds:uri="a9cbc2d2-085a-48b4-b18b-f7f7f500f3a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Índex</vt:lpstr>
      <vt:lpstr>Pàg.1</vt:lpstr>
      <vt:lpstr>Pàg.2</vt:lpstr>
      <vt:lpstr>Pàg.3</vt:lpstr>
      <vt:lpstr>Pàg.1!Àrea_d'impressió</vt:lpstr>
      <vt:lpstr>Pàg.2!Àrea_d'impressió</vt:lpstr>
      <vt:lpstr>Pàg.3!Àrea_d'impressió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2016. Atenció a la víctima</dc:title>
  <dc:subject>Estadístiques del Departament de Justícia 2016. Atenció a la víctima</dc:subject>
  <dc:creator>Generalitat de Catalunya. Departament de Justícia</dc:creator>
  <cp:keywords>estadístiques, estadística, 2016, atenció, víctima</cp:keywords>
  <dc:description/>
  <cp:lastModifiedBy>Departament de Justícia</cp:lastModifiedBy>
  <cp:revision/>
  <dcterms:created xsi:type="dcterms:W3CDTF">2015-03-19T11:07:29Z</dcterms:created>
  <dcterms:modified xsi:type="dcterms:W3CDTF">2020-03-20T09:36:12Z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