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D-TI\01 EEC\01 Anuals\02 ResulFinal\01 Balanços\Balanç elèctric 2020 (versió pre)\"/>
    </mc:Choice>
  </mc:AlternateContent>
  <bookViews>
    <workbookView xWindow="0" yWindow="0" windowWidth="28800" windowHeight="12300" activeTab="1"/>
  </bookViews>
  <sheets>
    <sheet name="Potència" sheetId="1" r:id="rId1"/>
    <sheet name="Producció" sheetId="2" r:id="rId2"/>
  </sheets>
  <definedNames>
    <definedName name="_xlnm.Print_Area" localSheetId="1">Producció!$A$1:$I$46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H25" i="1" s="1"/>
  <c r="I8" i="1"/>
  <c r="J8" i="1"/>
  <c r="K8" i="1"/>
  <c r="L8" i="1"/>
  <c r="M8" i="1"/>
  <c r="N8" i="1"/>
  <c r="F15" i="1"/>
  <c r="F25" i="1" s="1"/>
  <c r="G15" i="1"/>
  <c r="G25" i="1" s="1"/>
  <c r="H15" i="1"/>
  <c r="N15" i="1"/>
  <c r="N25" i="1" s="1"/>
  <c r="D16" i="1"/>
  <c r="D15" i="1" s="1"/>
  <c r="D25" i="1" s="1"/>
  <c r="E16" i="1"/>
  <c r="E15" i="1" s="1"/>
  <c r="F16" i="1"/>
  <c r="G16" i="1"/>
  <c r="H16" i="1"/>
  <c r="I16" i="1"/>
  <c r="I15" i="1" s="1"/>
  <c r="J16" i="1"/>
  <c r="J15" i="1" s="1"/>
  <c r="J25" i="1" s="1"/>
  <c r="K16" i="1"/>
  <c r="K15" i="1" s="1"/>
  <c r="L16" i="1"/>
  <c r="L15" i="1" s="1"/>
  <c r="L25" i="1" s="1"/>
  <c r="M16" i="1"/>
  <c r="M15" i="1" s="1"/>
  <c r="N16" i="1"/>
  <c r="K25" i="1" l="1"/>
  <c r="I25" i="1"/>
  <c r="M25" i="1"/>
  <c r="E25" i="1"/>
  <c r="N16" i="2" l="1"/>
  <c r="N15" i="2" l="1"/>
  <c r="N8" i="2" l="1"/>
  <c r="N25" i="2" s="1"/>
  <c r="N31" i="2" l="1"/>
  <c r="N35" i="2" s="1"/>
  <c r="N37" i="2" s="1"/>
  <c r="N38" i="2" s="1"/>
  <c r="N27" i="2"/>
  <c r="M16" i="2" l="1"/>
  <c r="M15" i="2" l="1"/>
  <c r="M8" i="2"/>
  <c r="M25" i="2" l="1"/>
  <c r="M31" i="2" l="1"/>
  <c r="M35" i="2" s="1"/>
  <c r="M37" i="2" s="1"/>
  <c r="M38" i="2" s="1"/>
  <c r="M27" i="2"/>
  <c r="L16" i="2"/>
  <c r="L15" i="2" s="1"/>
  <c r="K16" i="2"/>
  <c r="K15" i="2" s="1"/>
  <c r="J16" i="2"/>
  <c r="J15" i="2" s="1"/>
  <c r="I16" i="2"/>
  <c r="I15" i="2" s="1"/>
  <c r="H16" i="2"/>
  <c r="H15" i="2" s="1"/>
  <c r="G16" i="2"/>
  <c r="G15" i="2" s="1"/>
  <c r="F16" i="2"/>
  <c r="F15" i="2" s="1"/>
  <c r="E16" i="2"/>
  <c r="E15" i="2" s="1"/>
  <c r="D16" i="2"/>
  <c r="D15" i="2" s="1"/>
  <c r="L8" i="2"/>
  <c r="K8" i="2"/>
  <c r="J8" i="2"/>
  <c r="I8" i="2"/>
  <c r="H8" i="2"/>
  <c r="G8" i="2"/>
  <c r="F8" i="2"/>
  <c r="E8" i="2"/>
  <c r="D8" i="2"/>
  <c r="H25" i="2" l="1"/>
  <c r="H31" i="2" s="1"/>
  <c r="H35" i="2" s="1"/>
  <c r="H37" i="2" s="1"/>
  <c r="H38" i="2" s="1"/>
  <c r="E25" i="2"/>
  <c r="E31" i="2" s="1"/>
  <c r="E35" i="2" s="1"/>
  <c r="E37" i="2" s="1"/>
  <c r="E38" i="2" s="1"/>
  <c r="F25" i="2"/>
  <c r="F31" i="2" s="1"/>
  <c r="F35" i="2" s="1"/>
  <c r="F37" i="2" s="1"/>
  <c r="F38" i="2" s="1"/>
  <c r="J25" i="2"/>
  <c r="J31" i="2" s="1"/>
  <c r="J35" i="2" s="1"/>
  <c r="J37" i="2" s="1"/>
  <c r="J38" i="2" s="1"/>
  <c r="I25" i="2"/>
  <c r="I31" i="2" s="1"/>
  <c r="I35" i="2" s="1"/>
  <c r="I37" i="2" s="1"/>
  <c r="I38" i="2" s="1"/>
  <c r="K25" i="2"/>
  <c r="K31" i="2" s="1"/>
  <c r="K35" i="2" s="1"/>
  <c r="K37" i="2" s="1"/>
  <c r="K38" i="2" s="1"/>
  <c r="L25" i="2"/>
  <c r="L31" i="2" s="1"/>
  <c r="L35" i="2" s="1"/>
  <c r="L37" i="2" s="1"/>
  <c r="L38" i="2" s="1"/>
  <c r="D25" i="2"/>
  <c r="D27" i="2" s="1"/>
  <c r="G25" i="2"/>
  <c r="G31" i="2" s="1"/>
  <c r="G35" i="2" s="1"/>
  <c r="G37" i="2" s="1"/>
  <c r="G38" i="2" s="1"/>
  <c r="E27" i="2" l="1"/>
  <c r="F27" i="2"/>
  <c r="D31" i="2"/>
  <c r="D35" i="2" s="1"/>
  <c r="D37" i="2" s="1"/>
  <c r="D38" i="2" s="1"/>
  <c r="H27" i="2"/>
  <c r="L27" i="2"/>
  <c r="K27" i="2"/>
  <c r="J27" i="2"/>
  <c r="I27" i="2"/>
  <c r="G27" i="2"/>
</calcChain>
</file>

<file path=xl/sharedStrings.xml><?xml version="1.0" encoding="utf-8"?>
<sst xmlns="http://schemas.openxmlformats.org/spreadsheetml/2006/main" count="55" uniqueCount="38">
  <si>
    <t>Potència elèctrica bruta instal·lada a Catalunya</t>
  </si>
  <si>
    <t>Unitat: MW</t>
  </si>
  <si>
    <t>Energies no renovables</t>
  </si>
  <si>
    <t>Centrals de carbó</t>
  </si>
  <si>
    <t>Centrals de fuel-gas i gasoil</t>
  </si>
  <si>
    <t>Cicles combinats</t>
  </si>
  <si>
    <t>Altres no renovables</t>
  </si>
  <si>
    <t>Nuclear</t>
  </si>
  <si>
    <t>Energies renovables</t>
  </si>
  <si>
    <t>Hidràulica</t>
  </si>
  <si>
    <t>en antic règim ordinari</t>
  </si>
  <si>
    <t>en antic règim especial, aïllades i amb contracte privat</t>
  </si>
  <si>
    <t>RSU renovable</t>
  </si>
  <si>
    <t>Biogàs</t>
  </si>
  <si>
    <t>Biomassa forestal i agrícola</t>
  </si>
  <si>
    <t>Eòlica</t>
  </si>
  <si>
    <t>Fotovoltaica</t>
  </si>
  <si>
    <t>Solar termoelèctrica</t>
  </si>
  <si>
    <t>Total</t>
  </si>
  <si>
    <t>Altres no renovables: inclou Residus Sòlids Industrials, Residus Sòlids Urbans (component no renovable) i altres energies residuals.
També inclou assecatge de purins i assecatge de fangs d'EDAR.</t>
  </si>
  <si>
    <t>Font: 
Estadística d'energia elèctrica
Estadística de les energies renovables</t>
  </si>
  <si>
    <t>Notes:</t>
  </si>
  <si>
    <t>Dades corresponents a 31 de desembre de cada any.</t>
  </si>
  <si>
    <t>Unitat: GWh</t>
  </si>
  <si>
    <t>Producció bruta d'energia elèctrica (GWh)</t>
  </si>
  <si>
    <t>Centrals de fuel-gas i gasoil-gas</t>
  </si>
  <si>
    <t>Total producció bruta d'energia elèctrica</t>
  </si>
  <si>
    <t>% energies renovables / PB</t>
  </si>
  <si>
    <t>Consums propis</t>
  </si>
  <si>
    <t>Producció neta d'energia elèctrica</t>
  </si>
  <si>
    <t>Consums en bombament</t>
  </si>
  <si>
    <t>Producció disponible d'energia elèctrica</t>
  </si>
  <si>
    <t>Saldo d'intercanvis elèctrics</t>
  </si>
  <si>
    <t>% Saldo d'intercanvis elèctrics / EBC</t>
  </si>
  <si>
    <t>Demanda BC (en barres de central)</t>
  </si>
  <si>
    <t>Altres no renovables: inclou Residus Sòlids Industrials, Residus Sòlids Urbans (component no renovable) i altres energies residuals. També inclou assecatge de purins i assecatge de fangs d'EDAR.</t>
  </si>
  <si>
    <t>Cogeneració</t>
  </si>
  <si>
    <t>Balanç d'energia elèctrica de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</si>
</sst>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0.0%"/>
    <numFmt numFmtId="170" formatCode="_-* #,##0.000\ _€_-;\-* #,##0.000\ _€_-;_-* &quot;-&quot;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8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Border="1"/>
    <xf numFmtId="0" fontId="2" fillId="0" borderId="0" xfId="0" applyFont="1" applyBorder="1"/>
    <xf numFmtId="0" fontId="3" fillId="2" borderId="0" xfId="0" applyFont="1" applyFill="1" applyBorder="1"/>
    <xf numFmtId="0" fontId="4" fillId="2" borderId="0" xfId="0" applyFont="1" applyFill="1" applyBorder="1"/>
    <xf numFmtId="0" fontId="4" fillId="0" borderId="0" xfId="0" applyFont="1" applyBorder="1"/>
    <xf numFmtId="0" fontId="5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4" fontId="6" fillId="4" borderId="0" xfId="1" applyNumberFormat="1" applyFont="1" applyFill="1" applyBorder="1" applyAlignment="1">
      <alignment horizontal="left"/>
    </xf>
    <xf numFmtId="164" fontId="6" fillId="4" borderId="0" xfId="1" applyNumberFormat="1" applyFont="1" applyFill="1" applyBorder="1"/>
    <xf numFmtId="164" fontId="6" fillId="4" borderId="0" xfId="1" applyNumberFormat="1" applyFont="1" applyFill="1"/>
    <xf numFmtId="164" fontId="4" fillId="5" borderId="0" xfId="1" applyNumberFormat="1" applyFont="1" applyFill="1" applyBorder="1"/>
    <xf numFmtId="164" fontId="4" fillId="5" borderId="0" xfId="1" applyNumberFormat="1" applyFont="1" applyFill="1"/>
    <xf numFmtId="0" fontId="5" fillId="2" borderId="0" xfId="0" applyFont="1" applyFill="1" applyBorder="1"/>
    <xf numFmtId="165" fontId="7" fillId="2" borderId="0" xfId="0" applyNumberFormat="1" applyFont="1" applyFill="1" applyBorder="1"/>
    <xf numFmtId="0" fontId="7" fillId="2" borderId="0" xfId="0" applyFont="1" applyFill="1" applyBorder="1" applyAlignment="1">
      <alignment horizontal="left" wrapText="1"/>
    </xf>
    <xf numFmtId="0" fontId="5" fillId="0" borderId="0" xfId="0" applyFont="1"/>
    <xf numFmtId="0" fontId="8" fillId="0" borderId="0" xfId="0" applyFont="1"/>
    <xf numFmtId="165" fontId="5" fillId="2" borderId="0" xfId="0" applyNumberFormat="1" applyFont="1" applyFill="1" applyBorder="1"/>
    <xf numFmtId="166" fontId="5" fillId="2" borderId="0" xfId="2" applyNumberFormat="1" applyFont="1" applyFill="1" applyBorder="1"/>
    <xf numFmtId="165" fontId="4" fillId="2" borderId="0" xfId="0" applyNumberFormat="1" applyFont="1" applyFill="1" applyBorder="1"/>
    <xf numFmtId="0" fontId="7" fillId="2" borderId="0" xfId="0" applyFont="1" applyFill="1" applyBorder="1"/>
    <xf numFmtId="165" fontId="0" fillId="0" borderId="0" xfId="0" applyNumberForma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6" fillId="4" borderId="0" xfId="0" applyFont="1" applyFill="1"/>
    <xf numFmtId="0" fontId="4" fillId="5" borderId="0" xfId="0" applyFont="1" applyFill="1"/>
    <xf numFmtId="0" fontId="6" fillId="0" borderId="0" xfId="0" applyFont="1" applyFill="1"/>
    <xf numFmtId="164" fontId="6" fillId="0" borderId="0" xfId="1" applyNumberFormat="1" applyFont="1" applyFill="1"/>
    <xf numFmtId="166" fontId="4" fillId="5" borderId="0" xfId="2" applyNumberFormat="1" applyFont="1" applyFill="1"/>
    <xf numFmtId="165" fontId="2" fillId="2" borderId="0" xfId="0" applyNumberFormat="1" applyFont="1" applyFill="1"/>
    <xf numFmtId="0" fontId="4" fillId="0" borderId="0" xfId="0" applyFont="1" applyFill="1"/>
    <xf numFmtId="164" fontId="10" fillId="0" borderId="0" xfId="1" applyNumberFormat="1" applyFont="1" applyFill="1"/>
    <xf numFmtId="0" fontId="2" fillId="0" borderId="0" xfId="0" applyFont="1" applyFill="1"/>
    <xf numFmtId="0" fontId="9" fillId="4" borderId="0" xfId="0" applyFont="1" applyFill="1"/>
    <xf numFmtId="165" fontId="4" fillId="2" borderId="0" xfId="0" applyNumberFormat="1" applyFont="1" applyFill="1"/>
    <xf numFmtId="0" fontId="5" fillId="2" borderId="0" xfId="0" applyFont="1" applyFill="1"/>
    <xf numFmtId="0" fontId="2" fillId="0" borderId="0" xfId="0" applyFont="1"/>
    <xf numFmtId="165" fontId="5" fillId="2" borderId="0" xfId="0" applyNumberFormat="1" applyFont="1" applyFill="1"/>
    <xf numFmtId="166" fontId="5" fillId="2" borderId="0" xfId="2" applyNumberFormat="1" applyFont="1" applyFill="1"/>
    <xf numFmtId="170" fontId="0" fillId="0" borderId="0" xfId="0" applyNumberFormat="1"/>
    <xf numFmtId="10" fontId="2" fillId="2" borderId="0" xfId="2" applyNumberFormat="1" applyFont="1" applyFill="1"/>
    <xf numFmtId="0" fontId="7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9" fillId="3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3">
    <cellStyle name="Coma" xfId="1" builtinId="3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47624</xdr:rowOff>
    </xdr:from>
    <xdr:to>
      <xdr:col>2</xdr:col>
      <xdr:colOff>884932</xdr:colOff>
      <xdr:row>2</xdr:row>
      <xdr:rowOff>19049</xdr:rowOff>
    </xdr:to>
    <xdr:pic>
      <xdr:nvPicPr>
        <xdr:cNvPr id="2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47624"/>
          <a:ext cx="2037457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38100</xdr:rowOff>
    </xdr:from>
    <xdr:ext cx="1885950" cy="295275"/>
    <xdr:pic>
      <xdr:nvPicPr>
        <xdr:cNvPr id="2" name="1 Imagen" descr="icaen_h2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38100"/>
          <a:ext cx="18859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A3" sqref="A3"/>
    </sheetView>
  </sheetViews>
  <sheetFormatPr defaultRowHeight="15" x14ac:dyDescent="0.25"/>
  <cols>
    <col min="3" max="3" width="48.42578125" bestFit="1" customWidth="1"/>
    <col min="4" max="12" width="12.42578125" bestFit="1" customWidth="1"/>
    <col min="13" max="14" width="12.42578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</row>
    <row r="3" spans="1:14" ht="18" customHeight="1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2"/>
      <c r="K3" s="2"/>
      <c r="L3" s="2"/>
    </row>
    <row r="4" spans="1:14" x14ac:dyDescent="0.25">
      <c r="A4" s="4"/>
      <c r="B4" s="4"/>
      <c r="C4" s="4"/>
      <c r="D4" s="21"/>
      <c r="E4" s="21"/>
      <c r="F4" s="21"/>
      <c r="G4" s="21"/>
      <c r="H4" s="21"/>
      <c r="I4" s="21"/>
      <c r="J4" s="21"/>
      <c r="K4" s="21"/>
      <c r="L4" s="21"/>
    </row>
    <row r="5" spans="1:14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5"/>
      <c r="K5" s="2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2"/>
      <c r="M6" s="42"/>
    </row>
    <row r="7" spans="1:14" x14ac:dyDescent="0.25">
      <c r="A7" s="4"/>
      <c r="B7" s="6"/>
      <c r="C7" s="6"/>
      <c r="D7" s="7">
        <v>2010</v>
      </c>
      <c r="E7" s="7">
        <v>2011</v>
      </c>
      <c r="F7" s="7">
        <v>2012</v>
      </c>
      <c r="G7" s="7">
        <v>2013</v>
      </c>
      <c r="H7" s="7">
        <v>2014</v>
      </c>
      <c r="I7" s="7">
        <v>2015</v>
      </c>
      <c r="J7" s="8">
        <v>2016</v>
      </c>
      <c r="K7" s="8">
        <v>2017</v>
      </c>
      <c r="L7" s="8">
        <v>2018</v>
      </c>
      <c r="M7" s="8">
        <v>2019</v>
      </c>
      <c r="N7" s="8">
        <v>2020</v>
      </c>
    </row>
    <row r="8" spans="1:14" x14ac:dyDescent="0.25">
      <c r="A8" s="4"/>
      <c r="B8" s="9" t="s">
        <v>2</v>
      </c>
      <c r="C8" s="10"/>
      <c r="D8" s="10">
        <f>SUM(D9:D14)</f>
        <v>8663.4004999999997</v>
      </c>
      <c r="E8" s="10">
        <f t="shared" ref="E8:N8" si="0">SUM(E9:E14)</f>
        <v>8474.9179999999997</v>
      </c>
      <c r="F8" s="10">
        <f t="shared" si="0"/>
        <v>8452.9130000000005</v>
      </c>
      <c r="G8" s="10">
        <f t="shared" si="0"/>
        <v>8363.1939999999995</v>
      </c>
      <c r="H8" s="10">
        <f t="shared" si="0"/>
        <v>8189.3785000000007</v>
      </c>
      <c r="I8" s="10">
        <f t="shared" si="0"/>
        <v>7802.8814999999995</v>
      </c>
      <c r="J8" s="11">
        <f t="shared" si="0"/>
        <v>7806.7224999999999</v>
      </c>
      <c r="K8" s="11">
        <f t="shared" si="0"/>
        <v>7809.1165000000001</v>
      </c>
      <c r="L8" s="11">
        <f t="shared" si="0"/>
        <v>7808.2224999999999</v>
      </c>
      <c r="M8" s="11">
        <f t="shared" si="0"/>
        <v>7840.3945000000003</v>
      </c>
      <c r="N8" s="11">
        <f t="shared" si="0"/>
        <v>7840.3945000000003</v>
      </c>
    </row>
    <row r="9" spans="1:14" x14ac:dyDescent="0.25">
      <c r="A9" s="4"/>
      <c r="B9" s="12" t="s">
        <v>3</v>
      </c>
      <c r="C9" s="12"/>
      <c r="D9" s="12">
        <v>160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 x14ac:dyDescent="0.25">
      <c r="A10" s="4"/>
      <c r="B10" s="12" t="s">
        <v>4</v>
      </c>
      <c r="C10" s="12"/>
      <c r="D10" s="12">
        <v>9.6</v>
      </c>
      <c r="E10" s="12">
        <v>9.6</v>
      </c>
      <c r="F10" s="12">
        <v>0</v>
      </c>
      <c r="G10" s="12">
        <v>0</v>
      </c>
      <c r="H10" s="12">
        <v>0</v>
      </c>
      <c r="I10" s="12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x14ac:dyDescent="0.25">
      <c r="A11" s="4"/>
      <c r="B11" s="12" t="s">
        <v>5</v>
      </c>
      <c r="C11" s="12"/>
      <c r="D11" s="12">
        <v>4159.8599999999997</v>
      </c>
      <c r="E11" s="12">
        <v>4111.96</v>
      </c>
      <c r="F11" s="12">
        <v>4111.96</v>
      </c>
      <c r="G11" s="12">
        <v>4111.96</v>
      </c>
      <c r="H11" s="12">
        <v>4111.96</v>
      </c>
      <c r="I11" s="12">
        <v>3714.16</v>
      </c>
      <c r="J11" s="13">
        <v>3714.16</v>
      </c>
      <c r="K11" s="13">
        <v>3714.16</v>
      </c>
      <c r="L11" s="13">
        <v>3714.16</v>
      </c>
      <c r="M11" s="13">
        <v>3714.16</v>
      </c>
      <c r="N11" s="13">
        <v>3714.16</v>
      </c>
    </row>
    <row r="12" spans="1:14" x14ac:dyDescent="0.25">
      <c r="A12" s="4"/>
      <c r="B12" s="12" t="s">
        <v>36</v>
      </c>
      <c r="C12" s="12"/>
      <c r="D12" s="12">
        <v>1002.0385</v>
      </c>
      <c r="E12" s="12">
        <v>1020.4915</v>
      </c>
      <c r="F12" s="12">
        <v>1008.0865</v>
      </c>
      <c r="G12" s="12">
        <v>943.11749999999995</v>
      </c>
      <c r="H12" s="12">
        <v>847.08</v>
      </c>
      <c r="I12" s="12">
        <v>835.41300000000001</v>
      </c>
      <c r="J12" s="12">
        <v>824.25400000000002</v>
      </c>
      <c r="K12" s="12">
        <v>825.95600000000002</v>
      </c>
      <c r="L12" s="12">
        <v>831.97500000000002</v>
      </c>
      <c r="M12" s="12">
        <v>833.17500000000007</v>
      </c>
      <c r="N12" s="12">
        <v>833.17500000000007</v>
      </c>
    </row>
    <row r="13" spans="1:14" x14ac:dyDescent="0.25">
      <c r="A13" s="4"/>
      <c r="B13" s="12" t="s">
        <v>6</v>
      </c>
      <c r="C13" s="12"/>
      <c r="D13" s="12">
        <v>185.05199999999999</v>
      </c>
      <c r="E13" s="12">
        <v>186.01650000000001</v>
      </c>
      <c r="F13" s="12">
        <v>186.01650000000001</v>
      </c>
      <c r="G13" s="12">
        <v>161.26650000000001</v>
      </c>
      <c r="H13" s="12">
        <v>83.488500000000002</v>
      </c>
      <c r="I13" s="12">
        <v>106.4585</v>
      </c>
      <c r="J13" s="12">
        <v>121.4585</v>
      </c>
      <c r="K13" s="12">
        <v>122.15049999999999</v>
      </c>
      <c r="L13" s="12">
        <v>115.2375</v>
      </c>
      <c r="M13" s="12">
        <v>146.20949999999999</v>
      </c>
      <c r="N13" s="12">
        <v>146.20949999999999</v>
      </c>
    </row>
    <row r="14" spans="1:14" x14ac:dyDescent="0.25">
      <c r="A14" s="4"/>
      <c r="B14" s="12" t="s">
        <v>7</v>
      </c>
      <c r="C14" s="12"/>
      <c r="D14" s="12">
        <v>3146.85</v>
      </c>
      <c r="E14" s="12">
        <v>3146.85</v>
      </c>
      <c r="F14" s="12">
        <v>3146.85</v>
      </c>
      <c r="G14" s="12">
        <v>3146.85</v>
      </c>
      <c r="H14" s="12">
        <v>3146.85</v>
      </c>
      <c r="I14" s="12">
        <v>3146.85</v>
      </c>
      <c r="J14" s="13">
        <v>3146.85</v>
      </c>
      <c r="K14" s="13">
        <v>3146.85</v>
      </c>
      <c r="L14" s="13">
        <v>3146.85</v>
      </c>
      <c r="M14" s="13">
        <v>3146.85</v>
      </c>
      <c r="N14" s="13">
        <v>3146.85</v>
      </c>
    </row>
    <row r="15" spans="1:14" x14ac:dyDescent="0.25">
      <c r="A15" s="4"/>
      <c r="B15" s="9" t="s">
        <v>8</v>
      </c>
      <c r="C15" s="10"/>
      <c r="D15" s="10">
        <f>D16+SUM(D19:D24)</f>
        <v>3454.7739999999999</v>
      </c>
      <c r="E15" s="10">
        <f t="shared" ref="E15:N15" si="1">E16+SUM(E19:E24)</f>
        <v>3656.5592999999999</v>
      </c>
      <c r="F15" s="10">
        <f t="shared" si="1"/>
        <v>3971.3773000000001</v>
      </c>
      <c r="G15" s="10">
        <f t="shared" si="1"/>
        <v>4010.0513000000001</v>
      </c>
      <c r="H15" s="10">
        <f t="shared" si="1"/>
        <v>4012.3002999999999</v>
      </c>
      <c r="I15" s="10">
        <f t="shared" si="1"/>
        <v>4018.9578000000001</v>
      </c>
      <c r="J15" s="11">
        <f t="shared" si="1"/>
        <v>4017.0702999999999</v>
      </c>
      <c r="K15" s="11">
        <f t="shared" si="1"/>
        <v>4011.4292999999998</v>
      </c>
      <c r="L15" s="11">
        <f t="shared" si="1"/>
        <v>4017.5992999999999</v>
      </c>
      <c r="M15" s="11">
        <f t="shared" si="1"/>
        <v>4042.0443</v>
      </c>
      <c r="N15" s="11">
        <f t="shared" si="1"/>
        <v>4091.6242999999999</v>
      </c>
    </row>
    <row r="16" spans="1:14" x14ac:dyDescent="0.25">
      <c r="A16" s="4"/>
      <c r="B16" s="12" t="s">
        <v>9</v>
      </c>
      <c r="C16" s="12"/>
      <c r="D16" s="12">
        <f>SUM(D17:D18)</f>
        <v>2360.42</v>
      </c>
      <c r="E16" s="12">
        <f t="shared" ref="E16:M16" si="2">SUM(E17:E18)</f>
        <v>2360.4897999999998</v>
      </c>
      <c r="F16" s="12">
        <f t="shared" si="2"/>
        <v>2361.0788000000002</v>
      </c>
      <c r="G16" s="12">
        <f t="shared" si="2"/>
        <v>2366.2588000000001</v>
      </c>
      <c r="H16" s="12">
        <f t="shared" si="2"/>
        <v>2365.4508000000001</v>
      </c>
      <c r="I16" s="12">
        <f t="shared" si="2"/>
        <v>2367.7157999999999</v>
      </c>
      <c r="J16" s="13">
        <f t="shared" si="2"/>
        <v>2365.3717999999999</v>
      </c>
      <c r="K16" s="13">
        <f t="shared" si="2"/>
        <v>2359.5358000000001</v>
      </c>
      <c r="L16" s="13">
        <f t="shared" si="2"/>
        <v>2359.2708000000002</v>
      </c>
      <c r="M16" s="13">
        <f t="shared" si="2"/>
        <v>2359.2737999999999</v>
      </c>
      <c r="N16" s="13">
        <f>SUM(N17:N18)</f>
        <v>2359.8078</v>
      </c>
    </row>
    <row r="17" spans="1:14" x14ac:dyDescent="0.25">
      <c r="A17" s="4"/>
      <c r="B17" s="12"/>
      <c r="C17" s="12" t="s">
        <v>10</v>
      </c>
      <c r="D17" s="12">
        <v>2088.364</v>
      </c>
      <c r="E17" s="12">
        <v>2088.364</v>
      </c>
      <c r="F17" s="12">
        <v>2088.364</v>
      </c>
      <c r="G17" s="12">
        <v>2088.364</v>
      </c>
      <c r="H17" s="12">
        <v>2088.364</v>
      </c>
      <c r="I17" s="12">
        <v>2088.0279999999998</v>
      </c>
      <c r="J17" s="12">
        <v>2088.0279999999998</v>
      </c>
      <c r="K17" s="12">
        <v>2088.364</v>
      </c>
      <c r="L17" s="12">
        <v>2088.364</v>
      </c>
      <c r="M17" s="12">
        <v>2088.364</v>
      </c>
      <c r="N17" s="12">
        <v>2088.364</v>
      </c>
    </row>
    <row r="18" spans="1:14" x14ac:dyDescent="0.25">
      <c r="A18" s="4"/>
      <c r="B18" s="12"/>
      <c r="C18" s="12" t="s">
        <v>11</v>
      </c>
      <c r="D18" s="12">
        <v>272.05599999999998</v>
      </c>
      <c r="E18" s="12">
        <v>272.12579999999997</v>
      </c>
      <c r="F18" s="12">
        <v>272.71479999999997</v>
      </c>
      <c r="G18" s="12">
        <v>277.89479999999998</v>
      </c>
      <c r="H18" s="12">
        <v>277.08679999999998</v>
      </c>
      <c r="I18" s="12">
        <v>279.68779999999998</v>
      </c>
      <c r="J18" s="12">
        <v>277.34379999999999</v>
      </c>
      <c r="K18" s="12">
        <v>271.17179999999996</v>
      </c>
      <c r="L18" s="12">
        <v>270.90679999999998</v>
      </c>
      <c r="M18" s="12">
        <v>270.90979999999996</v>
      </c>
      <c r="N18" s="12">
        <v>271.44380000000001</v>
      </c>
    </row>
    <row r="19" spans="1:14" x14ac:dyDescent="0.25">
      <c r="A19" s="4"/>
      <c r="B19" s="12" t="s">
        <v>12</v>
      </c>
      <c r="C19" s="12"/>
      <c r="D19" s="12">
        <v>22.21</v>
      </c>
      <c r="E19" s="12">
        <v>23.174499999999998</v>
      </c>
      <c r="F19" s="12">
        <v>23.174499999999998</v>
      </c>
      <c r="G19" s="12">
        <v>23.174499999999998</v>
      </c>
      <c r="H19" s="12">
        <v>23.174499999999998</v>
      </c>
      <c r="I19" s="12">
        <v>27.174499999999998</v>
      </c>
      <c r="J19" s="12">
        <v>27.174499999999998</v>
      </c>
      <c r="K19" s="12">
        <v>26.174499999999998</v>
      </c>
      <c r="L19" s="12">
        <v>26.174499999999998</v>
      </c>
      <c r="M19" s="12">
        <v>26.174499999999998</v>
      </c>
      <c r="N19" s="12">
        <v>26.174499999999998</v>
      </c>
    </row>
    <row r="20" spans="1:14" x14ac:dyDescent="0.25">
      <c r="A20" s="4"/>
      <c r="B20" s="12" t="s">
        <v>13</v>
      </c>
      <c r="C20" s="12"/>
      <c r="D20" s="12">
        <v>44.085000000000001</v>
      </c>
      <c r="E20" s="12">
        <v>46.945</v>
      </c>
      <c r="F20" s="12">
        <v>51.88</v>
      </c>
      <c r="G20" s="12">
        <v>60.506</v>
      </c>
      <c r="H20" s="12">
        <v>60.265999999999998</v>
      </c>
      <c r="I20" s="12">
        <v>60.003999999999998</v>
      </c>
      <c r="J20" s="12">
        <v>60.329000000000001</v>
      </c>
      <c r="K20" s="12">
        <v>60.100999999999999</v>
      </c>
      <c r="L20" s="12">
        <v>60.100999999999999</v>
      </c>
      <c r="M20" s="12">
        <v>61.760000000000005</v>
      </c>
      <c r="N20" s="12">
        <v>61.760000000000005</v>
      </c>
    </row>
    <row r="21" spans="1:14" x14ac:dyDescent="0.25">
      <c r="A21" s="4"/>
      <c r="B21" s="12" t="s">
        <v>14</v>
      </c>
      <c r="C21" s="12"/>
      <c r="D21" s="12">
        <v>0.5</v>
      </c>
      <c r="E21" s="12">
        <v>0.5</v>
      </c>
      <c r="F21" s="12">
        <v>3.99</v>
      </c>
      <c r="G21" s="12">
        <v>3.99</v>
      </c>
      <c r="H21" s="12">
        <v>3.99</v>
      </c>
      <c r="I21" s="12">
        <v>3.99</v>
      </c>
      <c r="J21" s="13">
        <v>3.99</v>
      </c>
      <c r="K21" s="13">
        <v>3.99</v>
      </c>
      <c r="L21" s="13">
        <v>3.99</v>
      </c>
      <c r="M21" s="13">
        <v>3.99</v>
      </c>
      <c r="N21" s="13">
        <v>3.99</v>
      </c>
    </row>
    <row r="22" spans="1:14" x14ac:dyDescent="0.25">
      <c r="A22" s="4"/>
      <c r="B22" s="12" t="s">
        <v>15</v>
      </c>
      <c r="C22" s="12"/>
      <c r="D22" s="12">
        <v>831.29</v>
      </c>
      <c r="E22" s="12">
        <v>994.55</v>
      </c>
      <c r="F22" s="12">
        <v>1257.94</v>
      </c>
      <c r="G22" s="12">
        <v>1266.93</v>
      </c>
      <c r="H22" s="12">
        <v>1268.73</v>
      </c>
      <c r="I22" s="12">
        <v>1268.73</v>
      </c>
      <c r="J22" s="12">
        <v>1268.73</v>
      </c>
      <c r="K22" s="12">
        <v>1268.73</v>
      </c>
      <c r="L22" s="12">
        <v>1271.08</v>
      </c>
      <c r="M22" s="12">
        <v>1271.08</v>
      </c>
      <c r="N22" s="12">
        <v>1271.08</v>
      </c>
    </row>
    <row r="23" spans="1:14" x14ac:dyDescent="0.25">
      <c r="A23" s="4"/>
      <c r="B23" s="12" t="s">
        <v>16</v>
      </c>
      <c r="C23" s="12"/>
      <c r="D23" s="12">
        <v>196.26900000000001</v>
      </c>
      <c r="E23" s="12">
        <v>230.9</v>
      </c>
      <c r="F23" s="12">
        <v>249.024</v>
      </c>
      <c r="G23" s="12">
        <v>264.90199999999999</v>
      </c>
      <c r="H23" s="12">
        <v>266.399</v>
      </c>
      <c r="I23" s="12">
        <v>267.05350000000004</v>
      </c>
      <c r="J23" s="13">
        <v>267.185</v>
      </c>
      <c r="K23" s="13">
        <v>268.608</v>
      </c>
      <c r="L23" s="13">
        <v>272.69299999999998</v>
      </c>
      <c r="M23" s="13">
        <v>295.476</v>
      </c>
      <c r="N23" s="13">
        <v>344.52199999999999</v>
      </c>
    </row>
    <row r="24" spans="1:14" x14ac:dyDescent="0.25">
      <c r="A24" s="4"/>
      <c r="B24" s="12" t="s">
        <v>17</v>
      </c>
      <c r="C24" s="12"/>
      <c r="D24" s="12">
        <v>0</v>
      </c>
      <c r="E24" s="12">
        <v>0</v>
      </c>
      <c r="F24" s="12">
        <v>24.29</v>
      </c>
      <c r="G24" s="12">
        <v>24.29</v>
      </c>
      <c r="H24" s="12">
        <v>24.29</v>
      </c>
      <c r="I24" s="12">
        <v>24.29</v>
      </c>
      <c r="J24" s="13">
        <v>24.29</v>
      </c>
      <c r="K24" s="13">
        <v>24.29</v>
      </c>
      <c r="L24" s="13">
        <v>24.29</v>
      </c>
      <c r="M24" s="13">
        <v>24.29</v>
      </c>
      <c r="N24" s="13">
        <v>24.29</v>
      </c>
    </row>
    <row r="25" spans="1:14" x14ac:dyDescent="0.25">
      <c r="A25" s="4"/>
      <c r="B25" s="9" t="s">
        <v>18</v>
      </c>
      <c r="C25" s="10"/>
      <c r="D25" s="10">
        <f>D8+D15</f>
        <v>12118.174499999999</v>
      </c>
      <c r="E25" s="10">
        <f t="shared" ref="E25:N25" si="3">E8+E15</f>
        <v>12131.477299999999</v>
      </c>
      <c r="F25" s="10">
        <f t="shared" si="3"/>
        <v>12424.290300000001</v>
      </c>
      <c r="G25" s="10">
        <f t="shared" si="3"/>
        <v>12373.245299999999</v>
      </c>
      <c r="H25" s="10">
        <f t="shared" si="3"/>
        <v>12201.678800000002</v>
      </c>
      <c r="I25" s="10">
        <f t="shared" si="3"/>
        <v>11821.8393</v>
      </c>
      <c r="J25" s="11">
        <f t="shared" si="3"/>
        <v>11823.792799999999</v>
      </c>
      <c r="K25" s="11">
        <f t="shared" si="3"/>
        <v>11820.5458</v>
      </c>
      <c r="L25" s="11">
        <f t="shared" si="3"/>
        <v>11825.8218</v>
      </c>
      <c r="M25" s="11">
        <f t="shared" si="3"/>
        <v>11882.4388</v>
      </c>
      <c r="N25" s="11">
        <f t="shared" si="3"/>
        <v>11932.0188</v>
      </c>
    </row>
    <row r="26" spans="1:14" x14ac:dyDescent="0.25">
      <c r="A26" s="14"/>
      <c r="B26" s="14"/>
      <c r="C26" s="14"/>
      <c r="D26" s="15"/>
      <c r="E26" s="15"/>
      <c r="F26" s="15"/>
      <c r="G26" s="15"/>
      <c r="H26" s="15"/>
      <c r="I26" s="15"/>
      <c r="J26" s="15"/>
      <c r="K26" s="15"/>
      <c r="L26" s="15"/>
    </row>
    <row r="27" spans="1:14" ht="26.25" customHeight="1" x14ac:dyDescent="0.25">
      <c r="A27" s="14"/>
      <c r="B27" s="44" t="s">
        <v>19</v>
      </c>
      <c r="C27" s="44"/>
      <c r="D27" s="44"/>
      <c r="E27" s="44"/>
      <c r="F27" s="44"/>
      <c r="G27" s="44"/>
      <c r="H27" s="44"/>
      <c r="I27" s="16"/>
      <c r="J27" s="17"/>
      <c r="K27" s="18"/>
      <c r="M27" s="42"/>
    </row>
    <row r="28" spans="1:14" x14ac:dyDescent="0.25">
      <c r="A28" s="14"/>
      <c r="B28" s="14"/>
      <c r="C28" s="14"/>
      <c r="D28" s="19"/>
      <c r="E28" s="19"/>
      <c r="F28" s="19"/>
      <c r="G28" s="20"/>
      <c r="H28" s="14"/>
      <c r="I28" s="14"/>
      <c r="J28" s="17"/>
      <c r="K28" s="18"/>
      <c r="M28" s="42"/>
    </row>
    <row r="29" spans="1:14" ht="36.75" customHeight="1" x14ac:dyDescent="0.25">
      <c r="A29" s="45" t="s">
        <v>20</v>
      </c>
      <c r="B29" s="46"/>
      <c r="C29" s="46"/>
      <c r="D29" s="46"/>
      <c r="E29" s="46"/>
      <c r="F29" s="46"/>
      <c r="G29" s="14"/>
      <c r="H29" s="14"/>
      <c r="I29" s="14"/>
      <c r="J29" s="17"/>
      <c r="K29" s="18"/>
    </row>
    <row r="30" spans="1:1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4" x14ac:dyDescent="0.25">
      <c r="A31" s="4" t="s">
        <v>21</v>
      </c>
      <c r="B31" s="4"/>
      <c r="C31" s="4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5">
      <c r="A32" s="22" t="s">
        <v>22</v>
      </c>
      <c r="B32" s="22"/>
      <c r="C32" s="2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4:14" x14ac:dyDescent="0.25"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</sheetData>
  <mergeCells count="2">
    <mergeCell ref="B27:H27"/>
    <mergeCell ref="A29:F2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8"/>
  <sheetViews>
    <sheetView showGridLines="0" tabSelected="1" zoomScaleNormal="100" workbookViewId="0">
      <selection activeCell="F4" sqref="F4"/>
    </sheetView>
  </sheetViews>
  <sheetFormatPr defaultColWidth="11.42578125" defaultRowHeight="14.25" x14ac:dyDescent="0.2"/>
  <cols>
    <col min="1" max="1" width="7.42578125" style="25" customWidth="1"/>
    <col min="2" max="2" width="5.7109375" style="25" customWidth="1"/>
    <col min="3" max="3" width="45" style="25" customWidth="1"/>
    <col min="4" max="14" width="12.42578125" style="25" customWidth="1"/>
    <col min="15" max="16384" width="11.42578125" style="25"/>
  </cols>
  <sheetData>
    <row r="3" spans="1:14" x14ac:dyDescent="0.2">
      <c r="A3" s="24" t="s">
        <v>37</v>
      </c>
      <c r="M3" s="32"/>
      <c r="N3" s="32"/>
    </row>
    <row r="4" spans="1:14" x14ac:dyDescent="0.2">
      <c r="A4" s="26"/>
      <c r="B4" s="26"/>
      <c r="C4" s="2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x14ac:dyDescent="0.2">
      <c r="A5" s="26" t="s">
        <v>23</v>
      </c>
      <c r="B5" s="26"/>
      <c r="C5" s="26"/>
      <c r="D5" s="26"/>
      <c r="E5" s="26"/>
      <c r="F5" s="26"/>
      <c r="G5" s="26"/>
    </row>
    <row r="6" spans="1:14" x14ac:dyDescent="0.2">
      <c r="A6" s="26"/>
      <c r="B6" s="26"/>
      <c r="C6" s="26"/>
      <c r="D6" s="26"/>
      <c r="E6" s="26"/>
      <c r="F6" s="26"/>
      <c r="G6" s="26"/>
    </row>
    <row r="7" spans="1:14" x14ac:dyDescent="0.2">
      <c r="A7" s="26"/>
      <c r="B7" s="47" t="s">
        <v>24</v>
      </c>
      <c r="C7" s="47"/>
      <c r="D7" s="8">
        <v>2010</v>
      </c>
      <c r="E7" s="8">
        <v>2011</v>
      </c>
      <c r="F7" s="8">
        <v>2012</v>
      </c>
      <c r="G7" s="8">
        <v>2013</v>
      </c>
      <c r="H7" s="8">
        <v>2014</v>
      </c>
      <c r="I7" s="8">
        <v>2015</v>
      </c>
      <c r="J7" s="8">
        <v>2016</v>
      </c>
      <c r="K7" s="8">
        <v>2017</v>
      </c>
      <c r="L7" s="8">
        <v>2018</v>
      </c>
      <c r="M7" s="8">
        <v>2019</v>
      </c>
      <c r="N7" s="8">
        <v>2020</v>
      </c>
    </row>
    <row r="8" spans="1:14" x14ac:dyDescent="0.2">
      <c r="A8" s="26"/>
      <c r="B8" s="27" t="s">
        <v>2</v>
      </c>
      <c r="C8" s="27"/>
      <c r="D8" s="11">
        <f t="shared" ref="D8:N8" si="0">SUM(D9:D14)</f>
        <v>41033.504660999999</v>
      </c>
      <c r="E8" s="11">
        <f t="shared" si="0"/>
        <v>38504.803249999997</v>
      </c>
      <c r="F8" s="11">
        <f t="shared" si="0"/>
        <v>39523.394338500002</v>
      </c>
      <c r="G8" s="11">
        <f t="shared" si="0"/>
        <v>37553.3321775</v>
      </c>
      <c r="H8" s="11">
        <f t="shared" si="0"/>
        <v>34419.902017</v>
      </c>
      <c r="I8" s="11">
        <f t="shared" si="0"/>
        <v>36907.746113000001</v>
      </c>
      <c r="J8" s="11">
        <f t="shared" si="0"/>
        <v>37476.680454000001</v>
      </c>
      <c r="K8" s="11">
        <f t="shared" si="0"/>
        <v>39343.760439500002</v>
      </c>
      <c r="L8" s="11">
        <f t="shared" si="0"/>
        <v>35397.881249999999</v>
      </c>
      <c r="M8" s="11">
        <f t="shared" si="0"/>
        <v>39897.405895610471</v>
      </c>
      <c r="N8" s="11">
        <f t="shared" si="0"/>
        <v>36329.697901090592</v>
      </c>
    </row>
    <row r="9" spans="1:14" x14ac:dyDescent="0.2">
      <c r="A9" s="26"/>
      <c r="B9" s="28" t="s">
        <v>3</v>
      </c>
      <c r="C9" s="28"/>
      <c r="D9" s="13">
        <v>515.97348</v>
      </c>
      <c r="E9" s="13">
        <v>13.558474999999998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</row>
    <row r="10" spans="1:14" x14ac:dyDescent="0.2">
      <c r="A10" s="26"/>
      <c r="B10" s="28" t="s">
        <v>25</v>
      </c>
      <c r="C10" s="28"/>
      <c r="D10" s="13">
        <v>67.602999999999994</v>
      </c>
      <c r="E10" s="13">
        <v>2.972</v>
      </c>
      <c r="F10" s="13">
        <v>2.7349999999999999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</row>
    <row r="11" spans="1:14" x14ac:dyDescent="0.2">
      <c r="A11" s="26"/>
      <c r="B11" s="28" t="s">
        <v>5</v>
      </c>
      <c r="C11" s="28"/>
      <c r="D11" s="13">
        <v>8766.2245380000004</v>
      </c>
      <c r="E11" s="13">
        <v>9722.8050999999996</v>
      </c>
      <c r="F11" s="13">
        <v>8342.8012980000003</v>
      </c>
      <c r="G11" s="13">
        <v>5918.6504999999997</v>
      </c>
      <c r="H11" s="13">
        <v>5221.6710000000003</v>
      </c>
      <c r="I11" s="13">
        <v>7077.69416</v>
      </c>
      <c r="J11" s="13">
        <v>7251.7268089999998</v>
      </c>
      <c r="K11" s="13">
        <v>8193.5678900000003</v>
      </c>
      <c r="L11" s="13">
        <v>7406.7689639999999</v>
      </c>
      <c r="M11" s="13">
        <v>9144.8163870000008</v>
      </c>
      <c r="N11" s="13">
        <v>5542.5241889999998</v>
      </c>
    </row>
    <row r="12" spans="1:14" x14ac:dyDescent="0.2">
      <c r="A12" s="26"/>
      <c r="B12" s="28" t="s">
        <v>36</v>
      </c>
      <c r="C12" s="28"/>
      <c r="D12" s="13">
        <v>5536.1743040000001</v>
      </c>
      <c r="E12" s="13">
        <v>5656.9919769999997</v>
      </c>
      <c r="F12" s="13">
        <v>5871.0479539999997</v>
      </c>
      <c r="G12" s="13">
        <v>5680.7114389999997</v>
      </c>
      <c r="H12" s="13">
        <v>5101.3640839999998</v>
      </c>
      <c r="I12" s="13">
        <v>5252.2862889999997</v>
      </c>
      <c r="J12" s="13">
        <v>5164.7795610000003</v>
      </c>
      <c r="K12" s="13">
        <v>5319.0209590000004</v>
      </c>
      <c r="L12" s="13">
        <v>5438.9027619999997</v>
      </c>
      <c r="M12" s="13">
        <v>5443.0774671104673</v>
      </c>
      <c r="N12" s="13">
        <v>4945.5792185572282</v>
      </c>
    </row>
    <row r="13" spans="1:14" x14ac:dyDescent="0.2">
      <c r="A13" s="26"/>
      <c r="B13" s="28" t="s">
        <v>6</v>
      </c>
      <c r="C13" s="28"/>
      <c r="D13" s="13">
        <v>1287.8003389999999</v>
      </c>
      <c r="E13" s="13">
        <v>1324.475698</v>
      </c>
      <c r="F13" s="13">
        <v>1310.4080865000001</v>
      </c>
      <c r="G13" s="13">
        <v>1244.2662385000001</v>
      </c>
      <c r="H13" s="13">
        <v>364.94793299999998</v>
      </c>
      <c r="I13" s="13">
        <v>291.38966399999998</v>
      </c>
      <c r="J13" s="13">
        <v>355.78608400000002</v>
      </c>
      <c r="K13" s="13">
        <v>579.14421049999999</v>
      </c>
      <c r="L13" s="13">
        <v>616.94450400000005</v>
      </c>
      <c r="M13" s="13">
        <v>723.03342150000003</v>
      </c>
      <c r="N13" s="13">
        <v>941.1027407686604</v>
      </c>
    </row>
    <row r="14" spans="1:14" x14ac:dyDescent="0.2">
      <c r="A14" s="26"/>
      <c r="B14" s="28" t="s">
        <v>7</v>
      </c>
      <c r="C14" s="28"/>
      <c r="D14" s="13">
        <v>24859.728999999999</v>
      </c>
      <c r="E14" s="13">
        <v>21784</v>
      </c>
      <c r="F14" s="13">
        <v>23996.401999999998</v>
      </c>
      <c r="G14" s="13">
        <v>24709.704000000002</v>
      </c>
      <c r="H14" s="13">
        <v>23731.919000000002</v>
      </c>
      <c r="I14" s="13">
        <v>24286.376</v>
      </c>
      <c r="J14" s="13">
        <v>24704.387999999999</v>
      </c>
      <c r="K14" s="13">
        <v>25252.02738</v>
      </c>
      <c r="L14" s="13">
        <v>21935.265019999999</v>
      </c>
      <c r="M14" s="13">
        <v>24586.478620000002</v>
      </c>
      <c r="N14" s="13">
        <v>24900.491752764705</v>
      </c>
    </row>
    <row r="15" spans="1:14" x14ac:dyDescent="0.2">
      <c r="A15" s="26"/>
      <c r="B15" s="27" t="s">
        <v>8</v>
      </c>
      <c r="C15" s="27"/>
      <c r="D15" s="11">
        <f t="shared" ref="D15:N15" si="1">D16+SUM(D19:D24)</f>
        <v>7521.5009829999999</v>
      </c>
      <c r="E15" s="11">
        <f t="shared" si="1"/>
        <v>6705.9072249999999</v>
      </c>
      <c r="F15" s="11">
        <f t="shared" si="1"/>
        <v>7149.6352024999997</v>
      </c>
      <c r="G15" s="11">
        <f t="shared" si="1"/>
        <v>9941.4384155000007</v>
      </c>
      <c r="H15" s="11">
        <f t="shared" si="1"/>
        <v>9385.7961429999996</v>
      </c>
      <c r="I15" s="11">
        <f t="shared" si="1"/>
        <v>8364.6378069999992</v>
      </c>
      <c r="J15" s="11">
        <f t="shared" si="1"/>
        <v>7842.1949709999999</v>
      </c>
      <c r="K15" s="11">
        <f t="shared" si="1"/>
        <v>7683.3134174999996</v>
      </c>
      <c r="L15" s="11">
        <f t="shared" si="1"/>
        <v>9101.6446948752</v>
      </c>
      <c r="M15" s="11">
        <f t="shared" si="1"/>
        <v>7632.3301169626175</v>
      </c>
      <c r="N15" s="11">
        <f t="shared" si="1"/>
        <v>8985.5224003628118</v>
      </c>
    </row>
    <row r="16" spans="1:14" x14ac:dyDescent="0.2">
      <c r="A16" s="26"/>
      <c r="B16" s="28" t="s">
        <v>9</v>
      </c>
      <c r="C16" s="28"/>
      <c r="D16" s="13">
        <f t="shared" ref="D16:N16" si="2">SUM(D17:D18)</f>
        <v>5277.3345869999994</v>
      </c>
      <c r="E16" s="13">
        <f t="shared" si="2"/>
        <v>3992.4554159999998</v>
      </c>
      <c r="F16" s="13">
        <f t="shared" si="2"/>
        <v>3652.9804590000003</v>
      </c>
      <c r="G16" s="13">
        <f t="shared" si="2"/>
        <v>5722.7274710000002</v>
      </c>
      <c r="H16" s="13">
        <f t="shared" si="2"/>
        <v>5581.3903369999998</v>
      </c>
      <c r="I16" s="13">
        <f t="shared" si="2"/>
        <v>4783.9137879999998</v>
      </c>
      <c r="J16" s="13">
        <f t="shared" si="2"/>
        <v>4230.9013370000002</v>
      </c>
      <c r="K16" s="13">
        <f t="shared" si="2"/>
        <v>3879.6480959999999</v>
      </c>
      <c r="L16" s="13">
        <f t="shared" si="2"/>
        <v>5504.9560510000001</v>
      </c>
      <c r="M16" s="13">
        <f t="shared" si="2"/>
        <v>3655.605124800396</v>
      </c>
      <c r="N16" s="13">
        <f t="shared" si="2"/>
        <v>5447.579340150749</v>
      </c>
    </row>
    <row r="17" spans="1:14" x14ac:dyDescent="0.2">
      <c r="A17" s="26"/>
      <c r="B17" s="28"/>
      <c r="C17" s="28" t="s">
        <v>10</v>
      </c>
      <c r="D17" s="13">
        <v>4156.7653499999997</v>
      </c>
      <c r="E17" s="13">
        <v>3054.552326</v>
      </c>
      <c r="F17" s="13">
        <v>2851.0567900000001</v>
      </c>
      <c r="G17" s="13">
        <v>4607.3845300000003</v>
      </c>
      <c r="H17" s="13">
        <v>4390.2838599999995</v>
      </c>
      <c r="I17" s="13">
        <v>3781.9404180000001</v>
      </c>
      <c r="J17" s="13">
        <v>3327.9087930000001</v>
      </c>
      <c r="K17" s="13">
        <v>2963.840706</v>
      </c>
      <c r="L17" s="13">
        <v>4295.4418230000001</v>
      </c>
      <c r="M17" s="13">
        <v>2764.5334429999998</v>
      </c>
      <c r="N17" s="13">
        <v>4141.6706442535569</v>
      </c>
    </row>
    <row r="18" spans="1:14" x14ac:dyDescent="0.2">
      <c r="A18" s="26"/>
      <c r="B18" s="28"/>
      <c r="C18" s="28" t="s">
        <v>11</v>
      </c>
      <c r="D18" s="13">
        <v>1120.5692369999999</v>
      </c>
      <c r="E18" s="13">
        <v>937.90309000000002</v>
      </c>
      <c r="F18" s="13">
        <v>801.92366900000002</v>
      </c>
      <c r="G18" s="13">
        <v>1115.3429410000001</v>
      </c>
      <c r="H18" s="13">
        <v>1191.106477</v>
      </c>
      <c r="I18" s="13">
        <v>1001.97337</v>
      </c>
      <c r="J18" s="13">
        <v>902.99254399999995</v>
      </c>
      <c r="K18" s="13">
        <v>915.80739000000005</v>
      </c>
      <c r="L18" s="13">
        <v>1209.514228</v>
      </c>
      <c r="M18" s="13">
        <v>891.07168180039605</v>
      </c>
      <c r="N18" s="13">
        <v>1305.9086958971918</v>
      </c>
    </row>
    <row r="19" spans="1:14" x14ac:dyDescent="0.2">
      <c r="A19" s="26"/>
      <c r="B19" s="28" t="s">
        <v>12</v>
      </c>
      <c r="C19" s="28"/>
      <c r="D19" s="13">
        <v>155.64518000000001</v>
      </c>
      <c r="E19" s="13">
        <v>138.00505999999999</v>
      </c>
      <c r="F19" s="13">
        <v>139.6828505</v>
      </c>
      <c r="G19" s="13">
        <v>153.47735750000001</v>
      </c>
      <c r="H19" s="13">
        <v>147.89591999999999</v>
      </c>
      <c r="I19" s="13">
        <v>170.00817000000001</v>
      </c>
      <c r="J19" s="13">
        <v>166.06017199999999</v>
      </c>
      <c r="K19" s="13">
        <v>174.66622050000001</v>
      </c>
      <c r="L19" s="13">
        <v>147.422</v>
      </c>
      <c r="M19" s="13">
        <v>167.10094950000001</v>
      </c>
      <c r="N19" s="13">
        <v>147.1346792000987</v>
      </c>
    </row>
    <row r="20" spans="1:14" x14ac:dyDescent="0.2">
      <c r="A20" s="26"/>
      <c r="B20" s="28" t="s">
        <v>13</v>
      </c>
      <c r="C20" s="28"/>
      <c r="D20" s="13">
        <v>205.99021300000001</v>
      </c>
      <c r="E20" s="13">
        <v>228.53350900000001</v>
      </c>
      <c r="F20" s="13">
        <v>234.87601100000001</v>
      </c>
      <c r="G20" s="13">
        <v>249.049509</v>
      </c>
      <c r="H20" s="13">
        <v>205.29728900000001</v>
      </c>
      <c r="I20" s="13">
        <v>213.95461399999999</v>
      </c>
      <c r="J20" s="13">
        <v>190.15065999999999</v>
      </c>
      <c r="K20" s="13">
        <v>191.407062</v>
      </c>
      <c r="L20" s="13">
        <v>170.35127299999999</v>
      </c>
      <c r="M20" s="13">
        <v>152.122894</v>
      </c>
      <c r="N20" s="13">
        <v>186.00498751443871</v>
      </c>
    </row>
    <row r="21" spans="1:14" x14ac:dyDescent="0.2">
      <c r="A21" s="26"/>
      <c r="B21" s="28" t="s">
        <v>14</v>
      </c>
      <c r="C21" s="28"/>
      <c r="D21" s="13">
        <v>0.36399999999999999</v>
      </c>
      <c r="E21" s="13">
        <v>0.10199999999999999</v>
      </c>
      <c r="F21" s="13">
        <v>24.00395</v>
      </c>
      <c r="G21" s="13">
        <v>31.802</v>
      </c>
      <c r="H21" s="13">
        <v>25.572137999999999</v>
      </c>
      <c r="I21" s="13">
        <v>25.605198000000001</v>
      </c>
      <c r="J21" s="13">
        <v>18.446038000000001</v>
      </c>
      <c r="K21" s="13">
        <v>19.402532999999998</v>
      </c>
      <c r="L21" s="13">
        <v>20.186999999999998</v>
      </c>
      <c r="M21" s="13">
        <v>20.124000000000002</v>
      </c>
      <c r="N21" s="13">
        <v>14.619681470249521</v>
      </c>
    </row>
    <row r="22" spans="1:14" x14ac:dyDescent="0.2">
      <c r="A22" s="26"/>
      <c r="B22" s="28" t="s">
        <v>15</v>
      </c>
      <c r="C22" s="28"/>
      <c r="D22" s="13">
        <v>1584.7544740000001</v>
      </c>
      <c r="E22" s="13">
        <v>1987.7958100000001</v>
      </c>
      <c r="F22" s="13">
        <v>2691.341113</v>
      </c>
      <c r="G22" s="13">
        <v>3263.911662</v>
      </c>
      <c r="H22" s="13">
        <v>2934.0444360000001</v>
      </c>
      <c r="I22" s="13">
        <v>2658.4857419999998</v>
      </c>
      <c r="J22" s="13">
        <v>2735.4331739999998</v>
      </c>
      <c r="K22" s="13">
        <v>2885.50297</v>
      </c>
      <c r="L22" s="13">
        <v>2767.4347379999999</v>
      </c>
      <c r="M22" s="13">
        <v>3152.6981562819205</v>
      </c>
      <c r="N22" s="13">
        <v>2637.1869264555671</v>
      </c>
    </row>
    <row r="23" spans="1:14" x14ac:dyDescent="0.2">
      <c r="A23" s="26"/>
      <c r="B23" s="28" t="s">
        <v>16</v>
      </c>
      <c r="C23" s="28"/>
      <c r="D23" s="13">
        <v>297.41252900000001</v>
      </c>
      <c r="E23" s="13">
        <v>359.01542999999998</v>
      </c>
      <c r="F23" s="13">
        <v>406.12622299999998</v>
      </c>
      <c r="G23" s="13">
        <v>431.74541599999998</v>
      </c>
      <c r="H23" s="13">
        <v>414.88502299999999</v>
      </c>
      <c r="I23" s="13">
        <v>424.24639400000001</v>
      </c>
      <c r="J23" s="13">
        <v>418.86116299999998</v>
      </c>
      <c r="K23" s="13">
        <v>428.946349</v>
      </c>
      <c r="L23" s="13">
        <v>400.17172087519998</v>
      </c>
      <c r="M23" s="13">
        <v>451.5064816803</v>
      </c>
      <c r="N23" s="13">
        <v>484.14996373262773</v>
      </c>
    </row>
    <row r="24" spans="1:14" x14ac:dyDescent="0.2">
      <c r="A24" s="26"/>
      <c r="B24" s="28" t="s">
        <v>17</v>
      </c>
      <c r="C24" s="28"/>
      <c r="D24" s="13">
        <v>0</v>
      </c>
      <c r="E24" s="13">
        <v>0</v>
      </c>
      <c r="F24" s="13">
        <v>0.62459600000000004</v>
      </c>
      <c r="G24" s="13">
        <v>88.724999999999994</v>
      </c>
      <c r="H24" s="13">
        <v>76.710999999999999</v>
      </c>
      <c r="I24" s="13">
        <v>88.423901000000001</v>
      </c>
      <c r="J24" s="13">
        <v>82.342427000000001</v>
      </c>
      <c r="K24" s="13">
        <v>103.74018700000001</v>
      </c>
      <c r="L24" s="13">
        <v>91.121911999999995</v>
      </c>
      <c r="M24" s="13">
        <v>33.172510699999997</v>
      </c>
      <c r="N24" s="13">
        <v>68.846821839080462</v>
      </c>
    </row>
    <row r="25" spans="1:14" x14ac:dyDescent="0.2">
      <c r="A25" s="26"/>
      <c r="B25" s="27" t="s">
        <v>26</v>
      </c>
      <c r="C25" s="27"/>
      <c r="D25" s="11">
        <f t="shared" ref="D25:N25" si="3">D8+D15</f>
        <v>48555.005643999997</v>
      </c>
      <c r="E25" s="11">
        <f t="shared" si="3"/>
        <v>45210.710475</v>
      </c>
      <c r="F25" s="11">
        <f t="shared" si="3"/>
        <v>46673.029541000004</v>
      </c>
      <c r="G25" s="11">
        <f t="shared" si="3"/>
        <v>47494.770593000001</v>
      </c>
      <c r="H25" s="11">
        <f t="shared" si="3"/>
        <v>43805.69816</v>
      </c>
      <c r="I25" s="11">
        <f t="shared" si="3"/>
        <v>45272.38392</v>
      </c>
      <c r="J25" s="11">
        <f t="shared" si="3"/>
        <v>45318.875424999998</v>
      </c>
      <c r="K25" s="11">
        <f t="shared" si="3"/>
        <v>47027.073857000003</v>
      </c>
      <c r="L25" s="11">
        <f t="shared" si="3"/>
        <v>44499.525944875197</v>
      </c>
      <c r="M25" s="11">
        <f t="shared" si="3"/>
        <v>47529.736012573092</v>
      </c>
      <c r="N25" s="11">
        <f t="shared" si="3"/>
        <v>45315.220301453402</v>
      </c>
    </row>
    <row r="26" spans="1:14" x14ac:dyDescent="0.2">
      <c r="A26" s="26"/>
      <c r="B26" s="29"/>
      <c r="C26" s="29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">
      <c r="A27" s="26"/>
      <c r="B27" s="28" t="s">
        <v>27</v>
      </c>
      <c r="C27" s="28"/>
      <c r="D27" s="31">
        <f>D15/D25</f>
        <v>0.15490680895285697</v>
      </c>
      <c r="E27" s="31">
        <f t="shared" ref="E27:N27" si="4">E15/E25</f>
        <v>0.1483256324562327</v>
      </c>
      <c r="F27" s="31">
        <f t="shared" si="4"/>
        <v>0.15318558218337616</v>
      </c>
      <c r="G27" s="31">
        <f t="shared" si="4"/>
        <v>0.20931648455978047</v>
      </c>
      <c r="H27" s="31">
        <f t="shared" si="4"/>
        <v>0.21425970906155739</v>
      </c>
      <c r="I27" s="31">
        <f t="shared" si="4"/>
        <v>0.1847624773146693</v>
      </c>
      <c r="J27" s="31">
        <f t="shared" si="4"/>
        <v>0.17304478316056979</v>
      </c>
      <c r="K27" s="31">
        <f t="shared" si="4"/>
        <v>0.16338063985999704</v>
      </c>
      <c r="L27" s="31">
        <f t="shared" si="4"/>
        <v>0.20453352033794855</v>
      </c>
      <c r="M27" s="31">
        <f t="shared" si="4"/>
        <v>0.16058010747090262</v>
      </c>
      <c r="N27" s="31">
        <f t="shared" si="4"/>
        <v>0.19828927986199413</v>
      </c>
    </row>
    <row r="28" spans="1:14" s="35" customFormat="1" x14ac:dyDescent="0.2">
      <c r="A28" s="33"/>
      <c r="B28" s="29"/>
      <c r="C28" s="29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s="35" customFormat="1" x14ac:dyDescent="0.2">
      <c r="A29" s="33"/>
      <c r="B29" s="27" t="s">
        <v>28</v>
      </c>
      <c r="C29" s="27"/>
      <c r="D29" s="11">
        <v>1858.24029</v>
      </c>
      <c r="E29" s="11">
        <v>1720.714389</v>
      </c>
      <c r="F29" s="11">
        <v>1735.1816309999999</v>
      </c>
      <c r="G29" s="11">
        <v>1679.322631</v>
      </c>
      <c r="H29" s="11">
        <v>1616.7032260000001</v>
      </c>
      <c r="I29" s="11">
        <v>1611.0803860000001</v>
      </c>
      <c r="J29" s="11">
        <v>1607.6921339999999</v>
      </c>
      <c r="K29" s="11">
        <v>1657.827462</v>
      </c>
      <c r="L29" s="11">
        <v>1571.299209</v>
      </c>
      <c r="M29" s="11">
        <v>1710.6445293850654</v>
      </c>
      <c r="N29" s="11">
        <v>1628.3051402190654</v>
      </c>
    </row>
    <row r="30" spans="1:14" s="35" customFormat="1" x14ac:dyDescent="0.2">
      <c r="A30" s="33"/>
      <c r="B30" s="29"/>
      <c r="C30" s="29"/>
      <c r="D30" s="30"/>
      <c r="E30" s="30"/>
      <c r="F30" s="30"/>
      <c r="G30" s="30"/>
      <c r="H30" s="30"/>
      <c r="I30" s="30"/>
    </row>
    <row r="31" spans="1:14" s="35" customFormat="1" x14ac:dyDescent="0.2">
      <c r="A31" s="33"/>
      <c r="B31" s="27" t="s">
        <v>29</v>
      </c>
      <c r="C31" s="27"/>
      <c r="D31" s="11">
        <f t="shared" ref="D31:N31" si="5">D25-D29</f>
        <v>46696.765353999996</v>
      </c>
      <c r="E31" s="11">
        <f t="shared" si="5"/>
        <v>43489.996085999999</v>
      </c>
      <c r="F31" s="11">
        <f t="shared" si="5"/>
        <v>44937.847910000004</v>
      </c>
      <c r="G31" s="11">
        <f t="shared" si="5"/>
        <v>45815.447961999998</v>
      </c>
      <c r="H31" s="11">
        <f t="shared" si="5"/>
        <v>42188.994934000002</v>
      </c>
      <c r="I31" s="11">
        <f t="shared" si="5"/>
        <v>43661.303533999999</v>
      </c>
      <c r="J31" s="11">
        <f t="shared" si="5"/>
        <v>43711.183291000001</v>
      </c>
      <c r="K31" s="11">
        <f t="shared" si="5"/>
        <v>45369.246395000002</v>
      </c>
      <c r="L31" s="11">
        <f t="shared" si="5"/>
        <v>42928.2267358752</v>
      </c>
      <c r="M31" s="11">
        <f t="shared" si="5"/>
        <v>45819.091483188029</v>
      </c>
      <c r="N31" s="11">
        <f t="shared" si="5"/>
        <v>43686.915161234334</v>
      </c>
    </row>
    <row r="32" spans="1:14" s="35" customFormat="1" x14ac:dyDescent="0.2">
      <c r="A32" s="33"/>
      <c r="B32" s="29"/>
      <c r="C32" s="29"/>
      <c r="D32" s="30"/>
      <c r="E32" s="30"/>
      <c r="F32" s="30"/>
      <c r="G32" s="30"/>
      <c r="H32" s="30"/>
      <c r="I32" s="30"/>
    </row>
    <row r="33" spans="1:14" s="35" customFormat="1" x14ac:dyDescent="0.2">
      <c r="A33" s="33"/>
      <c r="B33" s="27" t="s">
        <v>30</v>
      </c>
      <c r="C33" s="27"/>
      <c r="D33" s="11">
        <v>496.14299999999997</v>
      </c>
      <c r="E33" s="11">
        <v>277.39</v>
      </c>
      <c r="F33" s="11">
        <v>382.53300000000002</v>
      </c>
      <c r="G33" s="11">
        <v>335.625</v>
      </c>
      <c r="H33" s="11">
        <v>361.55200000000002</v>
      </c>
      <c r="I33" s="11">
        <v>425.57499999999999</v>
      </c>
      <c r="J33" s="11">
        <v>297.27300000000002</v>
      </c>
      <c r="K33" s="11">
        <v>160.02000000000001</v>
      </c>
      <c r="L33" s="11">
        <v>81.245000000000005</v>
      </c>
      <c r="M33" s="11">
        <v>174.85900000000001</v>
      </c>
      <c r="N33" s="11">
        <v>325.94400000000002</v>
      </c>
    </row>
    <row r="34" spans="1:14" s="35" customFormat="1" x14ac:dyDescent="0.2">
      <c r="A34" s="33"/>
      <c r="B34" s="29"/>
      <c r="C34" s="29"/>
      <c r="D34" s="30"/>
      <c r="E34" s="30"/>
      <c r="F34" s="30"/>
      <c r="G34" s="30"/>
      <c r="H34" s="30"/>
      <c r="I34" s="30"/>
    </row>
    <row r="35" spans="1:14" s="35" customFormat="1" x14ac:dyDescent="0.2">
      <c r="A35" s="33"/>
      <c r="B35" s="27" t="s">
        <v>31</v>
      </c>
      <c r="C35" s="27"/>
      <c r="D35" s="11">
        <f t="shared" ref="D35:N35" si="6">D31-D33</f>
        <v>46200.622353999999</v>
      </c>
      <c r="E35" s="11">
        <f t="shared" si="6"/>
        <v>43212.606086</v>
      </c>
      <c r="F35" s="11">
        <f t="shared" si="6"/>
        <v>44555.314910000001</v>
      </c>
      <c r="G35" s="11">
        <f t="shared" si="6"/>
        <v>45479.822961999998</v>
      </c>
      <c r="H35" s="11">
        <f t="shared" si="6"/>
        <v>41827.442933999999</v>
      </c>
      <c r="I35" s="11">
        <f t="shared" si="6"/>
        <v>43235.728534000002</v>
      </c>
      <c r="J35" s="11">
        <f t="shared" si="6"/>
        <v>43413.910291</v>
      </c>
      <c r="K35" s="11">
        <f t="shared" si="6"/>
        <v>45209.226395000005</v>
      </c>
      <c r="L35" s="11">
        <f t="shared" si="6"/>
        <v>42846.981735875197</v>
      </c>
      <c r="M35" s="11">
        <f t="shared" si="6"/>
        <v>45644.232483188032</v>
      </c>
      <c r="N35" s="11">
        <f t="shared" si="6"/>
        <v>43360.971161234331</v>
      </c>
    </row>
    <row r="36" spans="1:14" s="35" customFormat="1" x14ac:dyDescent="0.2">
      <c r="A36" s="33"/>
      <c r="B36" s="29"/>
      <c r="C36" s="29"/>
      <c r="D36" s="30"/>
      <c r="E36" s="30"/>
      <c r="F36" s="30"/>
      <c r="G36" s="30"/>
      <c r="H36" s="30"/>
      <c r="I36" s="30"/>
    </row>
    <row r="37" spans="1:14" s="35" customFormat="1" x14ac:dyDescent="0.2">
      <c r="A37" s="33"/>
      <c r="B37" s="27" t="s">
        <v>32</v>
      </c>
      <c r="C37" s="27"/>
      <c r="D37" s="11">
        <f t="shared" ref="D37:L37" si="7">D40-D35</f>
        <v>4434.1750148617284</v>
      </c>
      <c r="E37" s="11">
        <f t="shared" si="7"/>
        <v>5976.1608350738825</v>
      </c>
      <c r="F37" s="11">
        <f t="shared" si="7"/>
        <v>4084.096094479748</v>
      </c>
      <c r="G37" s="11">
        <f t="shared" si="7"/>
        <v>1665.4231932251714</v>
      </c>
      <c r="H37" s="11">
        <f t="shared" si="7"/>
        <v>4929.7186092742049</v>
      </c>
      <c r="I37" s="11">
        <f t="shared" si="7"/>
        <v>4757.1818327993678</v>
      </c>
      <c r="J37" s="11">
        <f t="shared" si="7"/>
        <v>4682.136379459138</v>
      </c>
      <c r="K37" s="11">
        <f t="shared" si="7"/>
        <v>3751.1639675122715</v>
      </c>
      <c r="L37" s="11">
        <f t="shared" si="7"/>
        <v>4961.2315197524222</v>
      </c>
      <c r="M37" s="11">
        <f t="shared" ref="M37:N37" si="8">M40-M35</f>
        <v>1452.8744072102054</v>
      </c>
      <c r="N37" s="11">
        <f t="shared" si="8"/>
        <v>809.30395312606561</v>
      </c>
    </row>
    <row r="38" spans="1:14" s="35" customFormat="1" x14ac:dyDescent="0.2">
      <c r="A38" s="33"/>
      <c r="B38" s="28" t="s">
        <v>33</v>
      </c>
      <c r="C38" s="28"/>
      <c r="D38" s="31">
        <f t="shared" ref="D38:L38" si="9">D37/D40</f>
        <v>8.7571694669969391E-2</v>
      </c>
      <c r="E38" s="31">
        <f t="shared" si="9"/>
        <v>0.12149442259170606</v>
      </c>
      <c r="F38" s="31">
        <f t="shared" si="9"/>
        <v>8.3966808193947862E-2</v>
      </c>
      <c r="G38" s="31">
        <f t="shared" si="9"/>
        <v>3.5325368495092484E-2</v>
      </c>
      <c r="H38" s="31">
        <f t="shared" si="9"/>
        <v>0.10543237541722252</v>
      </c>
      <c r="I38" s="31">
        <f t="shared" si="9"/>
        <v>9.9122595325877555E-2</v>
      </c>
      <c r="J38" s="31">
        <f t="shared" si="9"/>
        <v>9.7349713824503012E-2</v>
      </c>
      <c r="K38" s="31">
        <f t="shared" si="9"/>
        <v>7.6616300232451626E-2</v>
      </c>
      <c r="L38" s="31">
        <f t="shared" si="9"/>
        <v>0.10377362344049584</v>
      </c>
      <c r="M38" s="31">
        <f t="shared" ref="M38:N38" si="10">M37/M40</f>
        <v>3.0848485249662019E-2</v>
      </c>
      <c r="N38" s="31">
        <f t="shared" si="10"/>
        <v>1.832236613946172E-2</v>
      </c>
    </row>
    <row r="39" spans="1:14" s="35" customFormat="1" x14ac:dyDescent="0.2">
      <c r="A39" s="33"/>
      <c r="B39" s="29"/>
      <c r="C39" s="29"/>
      <c r="D39" s="30"/>
      <c r="E39" s="30"/>
      <c r="F39" s="30"/>
      <c r="G39" s="30"/>
      <c r="H39" s="30"/>
      <c r="I39" s="30"/>
    </row>
    <row r="40" spans="1:14" s="35" customFormat="1" x14ac:dyDescent="0.2">
      <c r="A40" s="33"/>
      <c r="B40" s="36" t="s">
        <v>34</v>
      </c>
      <c r="C40" s="36"/>
      <c r="D40" s="11">
        <v>50634.797368861728</v>
      </c>
      <c r="E40" s="11">
        <v>49188.766921073882</v>
      </c>
      <c r="F40" s="11">
        <v>48639.411004479749</v>
      </c>
      <c r="G40" s="11">
        <v>47145.24615522517</v>
      </c>
      <c r="H40" s="11">
        <v>46757.161543274204</v>
      </c>
      <c r="I40" s="11">
        <v>47992.91036679937</v>
      </c>
      <c r="J40" s="11">
        <v>48096.046670459138</v>
      </c>
      <c r="K40" s="11">
        <v>48960.390362512277</v>
      </c>
      <c r="L40" s="11">
        <v>47808.213255627619</v>
      </c>
      <c r="M40" s="11">
        <v>47097.106890398238</v>
      </c>
      <c r="N40" s="11">
        <v>44170.275114360396</v>
      </c>
    </row>
    <row r="41" spans="1:14" x14ac:dyDescent="0.2">
      <c r="A41" s="26"/>
      <c r="B41" s="29"/>
      <c r="C41" s="26"/>
      <c r="D41" s="37"/>
      <c r="E41" s="37"/>
      <c r="F41" s="37"/>
      <c r="G41" s="26"/>
    </row>
    <row r="42" spans="1:14" s="39" customFormat="1" ht="21.75" customHeight="1" x14ac:dyDescent="0.2">
      <c r="A42" s="38"/>
      <c r="B42" s="48" t="s">
        <v>35</v>
      </c>
      <c r="C42" s="48"/>
      <c r="D42" s="48"/>
      <c r="E42" s="48"/>
      <c r="F42" s="48"/>
      <c r="G42" s="48"/>
      <c r="H42" s="48"/>
      <c r="I42" s="17"/>
      <c r="J42" s="18"/>
    </row>
    <row r="43" spans="1:14" s="39" customFormat="1" x14ac:dyDescent="0.2">
      <c r="A43" s="38"/>
      <c r="B43" s="38"/>
      <c r="C43" s="38"/>
      <c r="D43" s="40"/>
      <c r="E43" s="40"/>
      <c r="F43" s="40"/>
      <c r="G43" s="41"/>
      <c r="H43" s="38"/>
      <c r="I43" s="17"/>
      <c r="J43" s="18"/>
    </row>
    <row r="44" spans="1:14" ht="38.25" customHeight="1" x14ac:dyDescent="0.25">
      <c r="A44" s="49" t="s">
        <v>20</v>
      </c>
      <c r="B44" s="50"/>
      <c r="C44" s="50"/>
      <c r="D44" s="50"/>
      <c r="E44" s="50"/>
      <c r="F44" s="50"/>
      <c r="G44" s="26"/>
      <c r="I44" s="32"/>
      <c r="J44" s="32"/>
      <c r="K44" s="32"/>
    </row>
    <row r="45" spans="1:14" x14ac:dyDescent="0.2">
      <c r="A45" s="26"/>
      <c r="B45" s="26"/>
      <c r="C45" s="26"/>
      <c r="D45" s="26"/>
      <c r="E45" s="26"/>
      <c r="F45" s="26"/>
      <c r="G45" s="26"/>
    </row>
    <row r="46" spans="1:14" x14ac:dyDescent="0.2">
      <c r="A46" s="26"/>
      <c r="B46" s="26"/>
      <c r="C46" s="26"/>
      <c r="D46" s="26"/>
      <c r="E46" s="26"/>
      <c r="F46" s="26"/>
    </row>
    <row r="47" spans="1:14" x14ac:dyDescent="0.2">
      <c r="D47" s="37"/>
      <c r="E47" s="37"/>
      <c r="F47" s="37"/>
      <c r="G47" s="37"/>
      <c r="H47" s="37"/>
      <c r="I47" s="37"/>
      <c r="J47" s="37"/>
      <c r="K47" s="37"/>
      <c r="L47" s="37"/>
    </row>
    <row r="48" spans="1:14" x14ac:dyDescent="0.2">
      <c r="D48" s="43"/>
      <c r="E48" s="43"/>
      <c r="F48" s="43"/>
      <c r="G48" s="43"/>
      <c r="H48" s="43"/>
      <c r="I48" s="43"/>
      <c r="J48" s="43"/>
      <c r="K48" s="43"/>
      <c r="L48" s="43"/>
    </row>
  </sheetData>
  <mergeCells count="3">
    <mergeCell ref="B7:C7"/>
    <mergeCell ref="B42:H42"/>
    <mergeCell ref="A44:F44"/>
  </mergeCells>
  <printOptions verticalCentered="1"/>
  <pageMargins left="0.70866141732283472" right="0.70866141732283472" top="0.35433070866141736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Potència</vt:lpstr>
      <vt:lpstr>Producció</vt:lpstr>
      <vt:lpstr>Producció!Àrea_d'impressió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 Hernández, David</dc:creator>
  <cp:lastModifiedBy>Villar Hernández, David</cp:lastModifiedBy>
  <dcterms:created xsi:type="dcterms:W3CDTF">2020-05-05T15:09:20Z</dcterms:created>
  <dcterms:modified xsi:type="dcterms:W3CDTF">2021-02-27T22:18:41Z</dcterms:modified>
</cp:coreProperties>
</file>