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G:\1_AREA_DE_TREBALL\ESTADÍSTIQUES\01. Anuari DTES\2019_Anuari DTES\C08-Medi ambient\Documents finals\"/>
    </mc:Choice>
  </mc:AlternateContent>
  <bookViews>
    <workbookView xWindow="-20" yWindow="-20" windowWidth="15480" windowHeight="2960" tabRatio="643"/>
  </bookViews>
  <sheets>
    <sheet name="8.8 " sheetId="111" r:id="rId1"/>
    <sheet name="8.1.1" sheetId="112" r:id="rId2"/>
    <sheet name="8.8.2" sheetId="113" r:id="rId3"/>
    <sheet name="8.8.3" sheetId="115" r:id="rId4"/>
  </sheets>
  <externalReferences>
    <externalReference r:id="rId5"/>
    <externalReference r:id="rId6"/>
  </externalReferences>
  <definedNames>
    <definedName name="_xlnm.Print_Area" localSheetId="1">'8.1.1'!$A$1:$AF$69</definedName>
    <definedName name="_xlnm.Print_Area" localSheetId="2">'8.8.2'!$A$1:$Q$76</definedName>
    <definedName name="_xlnm.Print_Area" localSheetId="3">'8.8.3'!$A$1:$K$22</definedName>
    <definedName name="BISIESTO">'[1]Full anuari'!$L$4</definedName>
    <definedName name="r_anuario4" localSheetId="3">'[1]Raw data'!#REF!</definedName>
    <definedName name="r_anuario4">'[1]Raw data'!#REF!</definedName>
    <definedName name="TABLA_2">[2]RawData!$I$3:$L$101</definedName>
    <definedName name="TABLA_A">[2]RawData!$A$3:$H$101</definedName>
    <definedName name="_xlnm.Print_Titles" localSheetId="1">'8.1.1'!$3:$6</definedName>
    <definedName name="_xlnm.Print_Titles" localSheetId="2">'8.8.2'!$4:$4</definedName>
    <definedName name="_xlnm.Print_Titles" localSheetId="3">'8.8.3'!$23:$25</definedName>
  </definedNames>
  <calcPr calcId="162913"/>
</workbook>
</file>

<file path=xl/calcChain.xml><?xml version="1.0" encoding="utf-8"?>
<calcChain xmlns="http://schemas.openxmlformats.org/spreadsheetml/2006/main">
  <c r="N59" i="113" l="1"/>
  <c r="N46" i="113"/>
  <c r="N43" i="113"/>
  <c r="N39" i="113"/>
  <c r="N10" i="113"/>
  <c r="O43" i="113"/>
  <c r="O60" i="113"/>
  <c r="O59" i="113"/>
  <c r="O39" i="113"/>
  <c r="O46" i="113"/>
  <c r="O62" i="113"/>
  <c r="O10" i="113"/>
  <c r="O9" i="113"/>
  <c r="O15" i="113"/>
  <c r="O61" i="113"/>
  <c r="O63" i="113"/>
  <c r="O31" i="113" l="1"/>
  <c r="N63" i="113"/>
  <c r="N62" i="113"/>
  <c r="N9" i="113"/>
  <c r="N15" i="113"/>
  <c r="AB51" i="112"/>
  <c r="AA51" i="112"/>
  <c r="AC59" i="112"/>
  <c r="AC58" i="112"/>
  <c r="AC57" i="112"/>
  <c r="AC56" i="112"/>
  <c r="AC55" i="112"/>
  <c r="AC54" i="112"/>
  <c r="AC53" i="112"/>
  <c r="AC52" i="112"/>
  <c r="AC49" i="112"/>
  <c r="AC48" i="112"/>
  <c r="AC47" i="112"/>
  <c r="AC46" i="112"/>
  <c r="AC45" i="112"/>
  <c r="AC44" i="112"/>
  <c r="AC43" i="112"/>
  <c r="AC42" i="112"/>
  <c r="AC41" i="112"/>
  <c r="AC40" i="112"/>
  <c r="AC39" i="112"/>
  <c r="AC38" i="112"/>
  <c r="AC37" i="112"/>
  <c r="AC36" i="112"/>
  <c r="AC35" i="112"/>
  <c r="AC34" i="112"/>
  <c r="AC33" i="112"/>
  <c r="AC32" i="112"/>
  <c r="AC31" i="112"/>
  <c r="AC30" i="112"/>
  <c r="AC29" i="112"/>
  <c r="AC28" i="112"/>
  <c r="AC27" i="112"/>
  <c r="AC26" i="112"/>
  <c r="AC25" i="112"/>
  <c r="AC24" i="112"/>
  <c r="AC23" i="112"/>
  <c r="AC22" i="112"/>
  <c r="AC21" i="112"/>
  <c r="AC20" i="112"/>
  <c r="AC19" i="112"/>
  <c r="AC18" i="112"/>
  <c r="AC17" i="112"/>
  <c r="AC16" i="112"/>
  <c r="AC15" i="112"/>
  <c r="AC14" i="112"/>
  <c r="AC13" i="112"/>
  <c r="AC12" i="112"/>
  <c r="AC11" i="112"/>
  <c r="AC10" i="112"/>
  <c r="AC9" i="112"/>
  <c r="AC8" i="112"/>
  <c r="N31" i="113" l="1"/>
  <c r="N61" i="113"/>
  <c r="AC51" i="112"/>
  <c r="M61" i="113" l="1"/>
  <c r="M31" i="113"/>
  <c r="M15" i="113"/>
  <c r="M9" i="113"/>
  <c r="M6" i="113"/>
  <c r="Z59" i="112" l="1"/>
  <c r="Z58" i="112"/>
  <c r="Z57" i="112"/>
  <c r="Z56" i="112"/>
  <c r="Z55" i="112"/>
  <c r="Z54" i="112"/>
  <c r="Z53" i="112"/>
  <c r="Z52" i="112"/>
  <c r="Y51" i="112"/>
  <c r="X51" i="112"/>
  <c r="Z49" i="112"/>
  <c r="Z48" i="112"/>
  <c r="Z47" i="112"/>
  <c r="Z46" i="112"/>
  <c r="Z45" i="112"/>
  <c r="Z44" i="112"/>
  <c r="Z43" i="112"/>
  <c r="Z42" i="112"/>
  <c r="Z41" i="112"/>
  <c r="Z40" i="112"/>
  <c r="Z39" i="112"/>
  <c r="Z38" i="112"/>
  <c r="Z37" i="112"/>
  <c r="Z36" i="112"/>
  <c r="Z35" i="112"/>
  <c r="Z34" i="112"/>
  <c r="Z33" i="112"/>
  <c r="Z32" i="112"/>
  <c r="Z31" i="112"/>
  <c r="Z30" i="112"/>
  <c r="Z29" i="112"/>
  <c r="Z28" i="112"/>
  <c r="Z27" i="112"/>
  <c r="Z26" i="112"/>
  <c r="Z25" i="112"/>
  <c r="Z24" i="112"/>
  <c r="Z23" i="112"/>
  <c r="Z22" i="112"/>
  <c r="Z21" i="112"/>
  <c r="Z20" i="112"/>
  <c r="Z19" i="112"/>
  <c r="Z18" i="112"/>
  <c r="Z17" i="112"/>
  <c r="Z16" i="112"/>
  <c r="Z15" i="112"/>
  <c r="Z14" i="112"/>
  <c r="Z13" i="112"/>
  <c r="Z12" i="112"/>
  <c r="Z11" i="112"/>
  <c r="Z10" i="112"/>
  <c r="Z9" i="112"/>
  <c r="Z8" i="112"/>
  <c r="Z51" i="112" l="1"/>
  <c r="L61" i="113"/>
  <c r="L31" i="113"/>
  <c r="L15" i="113"/>
  <c r="L9" i="113"/>
  <c r="L6" i="113"/>
  <c r="W30" i="112" l="1"/>
  <c r="W59" i="112"/>
  <c r="W58" i="112" l="1"/>
  <c r="W57" i="112"/>
  <c r="W55" i="112"/>
  <c r="W53" i="112"/>
  <c r="W52" i="112"/>
  <c r="V51" i="112"/>
  <c r="U51" i="112"/>
  <c r="W49" i="112"/>
  <c r="W48" i="112"/>
  <c r="W14" i="112"/>
  <c r="W47" i="112"/>
  <c r="W46" i="112"/>
  <c r="W45" i="112"/>
  <c r="W44" i="112"/>
  <c r="W43" i="112"/>
  <c r="W42" i="112"/>
  <c r="W41" i="112"/>
  <c r="W40" i="112"/>
  <c r="W39" i="112"/>
  <c r="W38" i="112"/>
  <c r="W37" i="112"/>
  <c r="W36" i="112"/>
  <c r="W35" i="112"/>
  <c r="W34" i="112"/>
  <c r="W33" i="112"/>
  <c r="W32" i="112"/>
  <c r="W31" i="112"/>
  <c r="W29" i="112"/>
  <c r="W28" i="112"/>
  <c r="W27" i="112"/>
  <c r="W26" i="112"/>
  <c r="W25" i="112"/>
  <c r="W24" i="112"/>
  <c r="W23" i="112"/>
  <c r="W22" i="112"/>
  <c r="W21" i="112"/>
  <c r="W20" i="112"/>
  <c r="W19" i="112"/>
  <c r="W18" i="112"/>
  <c r="W17" i="112"/>
  <c r="W16" i="112"/>
  <c r="W15" i="112"/>
  <c r="W13" i="112"/>
  <c r="W12" i="112"/>
  <c r="W11" i="112"/>
  <c r="W10" i="112"/>
  <c r="W9" i="112"/>
  <c r="W8" i="112"/>
  <c r="R52" i="112"/>
  <c r="K6" i="113"/>
  <c r="K9" i="113"/>
  <c r="K15" i="113"/>
  <c r="K61" i="113"/>
  <c r="K31" i="113"/>
  <c r="S56" i="112"/>
  <c r="R56" i="112"/>
  <c r="R51" i="112"/>
  <c r="T51" i="112" s="1"/>
  <c r="T9" i="112"/>
  <c r="T10" i="112"/>
  <c r="T11" i="112"/>
  <c r="T12" i="112"/>
  <c r="T13" i="112"/>
  <c r="T15" i="112"/>
  <c r="T16" i="112"/>
  <c r="T17" i="112"/>
  <c r="T18" i="112"/>
  <c r="T19" i="112"/>
  <c r="T20" i="112"/>
  <c r="T21" i="112"/>
  <c r="T22" i="112"/>
  <c r="T23" i="112"/>
  <c r="T24" i="112"/>
  <c r="T25" i="112"/>
  <c r="T26" i="112"/>
  <c r="T27" i="112"/>
  <c r="T28" i="112"/>
  <c r="T29" i="112"/>
  <c r="T31" i="112"/>
  <c r="T32" i="112"/>
  <c r="T33" i="112"/>
  <c r="T34" i="112"/>
  <c r="T35" i="112"/>
  <c r="T36" i="112"/>
  <c r="T37" i="112"/>
  <c r="T38" i="112"/>
  <c r="T39" i="112"/>
  <c r="T40" i="112"/>
  <c r="T41" i="112"/>
  <c r="T42" i="112"/>
  <c r="T43" i="112"/>
  <c r="T44" i="112"/>
  <c r="T45" i="112"/>
  <c r="T46" i="112"/>
  <c r="T47" i="112"/>
  <c r="T14" i="112"/>
  <c r="T48" i="112"/>
  <c r="T49" i="112"/>
  <c r="T8" i="112"/>
  <c r="R58" i="112"/>
  <c r="S58" i="112"/>
  <c r="R57" i="112"/>
  <c r="S57" i="112"/>
  <c r="R55" i="112"/>
  <c r="S55" i="112"/>
  <c r="R54" i="112"/>
  <c r="S54" i="112"/>
  <c r="R53" i="112"/>
  <c r="S53" i="112"/>
  <c r="S52" i="112"/>
  <c r="T52" i="112" s="1"/>
  <c r="S51" i="112"/>
  <c r="F6" i="113"/>
  <c r="G6" i="113"/>
  <c r="H6" i="113"/>
  <c r="I6" i="113"/>
  <c r="J6" i="113"/>
  <c r="F9" i="113"/>
  <c r="G9" i="113"/>
  <c r="H9" i="113"/>
  <c r="I9" i="113"/>
  <c r="J9" i="113"/>
  <c r="F15" i="113"/>
  <c r="G15" i="113"/>
  <c r="H15" i="113"/>
  <c r="I15" i="113"/>
  <c r="J15" i="113"/>
  <c r="F31" i="113"/>
  <c r="G31" i="113"/>
  <c r="H31" i="113"/>
  <c r="I31" i="113"/>
  <c r="J31" i="113"/>
  <c r="F61" i="113"/>
  <c r="G61" i="113"/>
  <c r="H61" i="113"/>
  <c r="I61" i="113"/>
  <c r="J61" i="113"/>
  <c r="E8" i="112"/>
  <c r="H8" i="112"/>
  <c r="K8" i="112"/>
  <c r="E9" i="112"/>
  <c r="H9" i="112"/>
  <c r="K9" i="112"/>
  <c r="E10" i="112"/>
  <c r="H10" i="112"/>
  <c r="K10" i="112"/>
  <c r="E11" i="112"/>
  <c r="H11" i="112"/>
  <c r="K11" i="112"/>
  <c r="E12" i="112"/>
  <c r="H12" i="112"/>
  <c r="K12" i="112"/>
  <c r="E13" i="112"/>
  <c r="H13" i="112"/>
  <c r="K13" i="112"/>
  <c r="E15" i="112"/>
  <c r="H15" i="112"/>
  <c r="K15" i="112"/>
  <c r="E16" i="112"/>
  <c r="H16" i="112"/>
  <c r="K16" i="112"/>
  <c r="E17" i="112"/>
  <c r="H17" i="112"/>
  <c r="K17" i="112"/>
  <c r="E18" i="112"/>
  <c r="H18" i="112"/>
  <c r="K18" i="112"/>
  <c r="E19" i="112"/>
  <c r="H19" i="112"/>
  <c r="K19" i="112"/>
  <c r="E20" i="112"/>
  <c r="H20" i="112"/>
  <c r="K20" i="112"/>
  <c r="E21" i="112"/>
  <c r="H21" i="112"/>
  <c r="K21" i="112"/>
  <c r="E22" i="112"/>
  <c r="H22" i="112"/>
  <c r="K22" i="112"/>
  <c r="E23" i="112"/>
  <c r="H23" i="112"/>
  <c r="K23" i="112"/>
  <c r="E24" i="112"/>
  <c r="H24" i="112"/>
  <c r="K24" i="112"/>
  <c r="E25" i="112"/>
  <c r="H25" i="112"/>
  <c r="K25" i="112"/>
  <c r="E26" i="112"/>
  <c r="H26" i="112"/>
  <c r="K26" i="112"/>
  <c r="E27" i="112"/>
  <c r="H27" i="112"/>
  <c r="K27" i="112"/>
  <c r="E28" i="112"/>
  <c r="H28" i="112"/>
  <c r="K28" i="112"/>
  <c r="E29" i="112"/>
  <c r="H29" i="112"/>
  <c r="K29" i="112"/>
  <c r="E31" i="112"/>
  <c r="H31" i="112"/>
  <c r="K31" i="112"/>
  <c r="E32" i="112"/>
  <c r="H32" i="112"/>
  <c r="K32" i="112"/>
  <c r="E33" i="112"/>
  <c r="H33" i="112"/>
  <c r="K33" i="112"/>
  <c r="E34" i="112"/>
  <c r="H34" i="112"/>
  <c r="K34" i="112"/>
  <c r="E35" i="112"/>
  <c r="H35" i="112"/>
  <c r="K35" i="112"/>
  <c r="E36" i="112"/>
  <c r="H36" i="112"/>
  <c r="K36" i="112"/>
  <c r="E37" i="112"/>
  <c r="H37" i="112"/>
  <c r="K37" i="112"/>
  <c r="E38" i="112"/>
  <c r="H38" i="112"/>
  <c r="K38" i="112"/>
  <c r="E39" i="112"/>
  <c r="H39" i="112"/>
  <c r="K39" i="112"/>
  <c r="E40" i="112"/>
  <c r="H40" i="112"/>
  <c r="K40" i="112"/>
  <c r="E41" i="112"/>
  <c r="H41" i="112"/>
  <c r="K41" i="112"/>
  <c r="E42" i="112"/>
  <c r="H42" i="112"/>
  <c r="K42" i="112"/>
  <c r="E43" i="112"/>
  <c r="H43" i="112"/>
  <c r="K43" i="112"/>
  <c r="E44" i="112"/>
  <c r="H44" i="112"/>
  <c r="K44" i="112"/>
  <c r="E45" i="112"/>
  <c r="H45" i="112"/>
  <c r="K45" i="112"/>
  <c r="E46" i="112"/>
  <c r="H46" i="112"/>
  <c r="K46" i="112"/>
  <c r="E47" i="112"/>
  <c r="H47" i="112"/>
  <c r="K47" i="112"/>
  <c r="E14" i="112"/>
  <c r="H14" i="112"/>
  <c r="K14" i="112"/>
  <c r="E48" i="112"/>
  <c r="H48" i="112"/>
  <c r="K48" i="112"/>
  <c r="E49" i="112"/>
  <c r="H49" i="112"/>
  <c r="K49" i="112"/>
  <c r="C51" i="112"/>
  <c r="D51" i="112"/>
  <c r="F51" i="112"/>
  <c r="G51" i="112"/>
  <c r="I51" i="112"/>
  <c r="J51" i="112"/>
  <c r="L51" i="112"/>
  <c r="M51" i="112"/>
  <c r="O51" i="112"/>
  <c r="P51" i="112"/>
  <c r="C52" i="112"/>
  <c r="D52" i="112"/>
  <c r="F52" i="112"/>
  <c r="G52" i="112"/>
  <c r="I52" i="112"/>
  <c r="J52" i="112"/>
  <c r="L52" i="112"/>
  <c r="M52" i="112"/>
  <c r="O52" i="112"/>
  <c r="P52" i="112"/>
  <c r="C53" i="112"/>
  <c r="D53" i="112"/>
  <c r="F53" i="112"/>
  <c r="G53" i="112"/>
  <c r="I53" i="112"/>
  <c r="J53" i="112"/>
  <c r="L53" i="112"/>
  <c r="M53" i="112"/>
  <c r="O53" i="112"/>
  <c r="P53" i="112"/>
  <c r="C54" i="112"/>
  <c r="D54" i="112"/>
  <c r="F54" i="112"/>
  <c r="G54" i="112"/>
  <c r="I54" i="112"/>
  <c r="J54" i="112"/>
  <c r="L54" i="112"/>
  <c r="M54" i="112"/>
  <c r="O54" i="112"/>
  <c r="P54" i="112"/>
  <c r="C55" i="112"/>
  <c r="D55" i="112"/>
  <c r="F55" i="112"/>
  <c r="G55" i="112"/>
  <c r="I55" i="112"/>
  <c r="J55" i="112"/>
  <c r="L55" i="112"/>
  <c r="M55" i="112"/>
  <c r="O55" i="112"/>
  <c r="P55" i="112"/>
  <c r="C56" i="112"/>
  <c r="D56" i="112"/>
  <c r="F56" i="112"/>
  <c r="G56" i="112"/>
  <c r="I56" i="112"/>
  <c r="J56" i="112"/>
  <c r="L56" i="112"/>
  <c r="M56" i="112"/>
  <c r="O56" i="112"/>
  <c r="P56" i="112"/>
  <c r="C57" i="112"/>
  <c r="D57" i="112"/>
  <c r="F57" i="112"/>
  <c r="G57" i="112"/>
  <c r="I57" i="112"/>
  <c r="J57" i="112"/>
  <c r="L57" i="112"/>
  <c r="M57" i="112"/>
  <c r="O57" i="112"/>
  <c r="P57" i="112"/>
  <c r="C58" i="112"/>
  <c r="D58" i="112"/>
  <c r="F58" i="112"/>
  <c r="G58" i="112"/>
  <c r="I58" i="112"/>
  <c r="J58" i="112"/>
  <c r="L58" i="112"/>
  <c r="M58" i="112"/>
  <c r="O58" i="112"/>
  <c r="P58" i="112"/>
  <c r="T53" i="112" l="1"/>
  <c r="N53" i="112"/>
  <c r="E52" i="112"/>
  <c r="H51" i="112"/>
  <c r="E51" i="112"/>
  <c r="Q58" i="112"/>
  <c r="N58" i="112"/>
  <c r="H58" i="112"/>
  <c r="K57" i="112"/>
  <c r="N56" i="112"/>
  <c r="Q55" i="112"/>
  <c r="E55" i="112"/>
  <c r="H54" i="112"/>
  <c r="E53" i="112"/>
  <c r="K58" i="112"/>
  <c r="N57" i="112"/>
  <c r="Q56" i="112"/>
  <c r="E56" i="112"/>
  <c r="H55" i="112"/>
  <c r="K54" i="112"/>
  <c r="H53" i="112"/>
  <c r="N52" i="112"/>
  <c r="K51" i="112"/>
  <c r="T57" i="112"/>
  <c r="Q52" i="112"/>
  <c r="N51" i="112"/>
  <c r="T55" i="112"/>
  <c r="T58" i="112"/>
  <c r="E58" i="112"/>
  <c r="H57" i="112"/>
  <c r="K56" i="112"/>
  <c r="N55" i="112"/>
  <c r="Q54" i="112"/>
  <c r="E54" i="112"/>
  <c r="K53" i="112"/>
  <c r="H52" i="112"/>
  <c r="T56" i="112"/>
  <c r="W51" i="112"/>
  <c r="W54" i="112"/>
  <c r="W56" i="112"/>
  <c r="Q57" i="112"/>
  <c r="E57" i="112"/>
  <c r="H56" i="112"/>
  <c r="K55" i="112"/>
  <c r="N54" i="112"/>
  <c r="Q53" i="112"/>
  <c r="K52" i="112"/>
  <c r="Q51" i="112"/>
  <c r="T54" i="112"/>
</calcChain>
</file>

<file path=xl/sharedStrings.xml><?xml version="1.0" encoding="utf-8"?>
<sst xmlns="http://schemas.openxmlformats.org/spreadsheetml/2006/main" count="279" uniqueCount="190">
  <si>
    <t>Pallars Sobirà</t>
  </si>
  <si>
    <t>Àmbit Metropolità</t>
  </si>
  <si>
    <t>Comarques Gironines</t>
  </si>
  <si>
    <t>Camp de Tarragona</t>
  </si>
  <si>
    <t>Terres de l'Ebre</t>
  </si>
  <si>
    <t>Àmbit de Ponent</t>
  </si>
  <si>
    <t>Comarques Centrals</t>
  </si>
  <si>
    <t>Alt Pirineu i Aran</t>
  </si>
  <si>
    <t>Font: Generalitat de Catalunya. Departament de Territori i Sostenibilitat.</t>
  </si>
  <si>
    <t>Comarques</t>
  </si>
  <si>
    <t>Superfície</t>
  </si>
  <si>
    <t>Hectàrees</t>
  </si>
  <si>
    <t>% PEIN</t>
  </si>
  <si>
    <t>Zona marítima</t>
  </si>
  <si>
    <t>Parcs nacionals</t>
  </si>
  <si>
    <t>Aigüestortes i Estany de Sant Maurici</t>
  </si>
  <si>
    <t>Alta Ribagorça, Pallars Jussà</t>
  </si>
  <si>
    <t>Paratges naturals d'interès nacional</t>
  </si>
  <si>
    <t>Massís de l'Albera</t>
  </si>
  <si>
    <t>Massís del Pedraforca</t>
  </si>
  <si>
    <t>Alt Urgell, Berguedà, Cerdanya</t>
  </si>
  <si>
    <t>Vall del Monestir de Poblet</t>
  </si>
  <si>
    <t>Parcs naturals</t>
  </si>
  <si>
    <t>Aiguamolls de l'Empordà</t>
  </si>
  <si>
    <t>Alt Pirineu</t>
  </si>
  <si>
    <t>Alt Urgell, Pallars Sobirà</t>
  </si>
  <si>
    <t>Cadí-Moixeró</t>
  </si>
  <si>
    <t>Baix Ebre, Montsià</t>
  </si>
  <si>
    <t xml:space="preserve">Massís del Montseny </t>
  </si>
  <si>
    <t>Osona, Selva, Vallès Occidental</t>
  </si>
  <si>
    <t>Montserrat</t>
  </si>
  <si>
    <t>Anoia, Bages, Baix Llobregat</t>
  </si>
  <si>
    <t>Els Ports</t>
  </si>
  <si>
    <t>Baix Ebre, Montsià, Terra Alta</t>
  </si>
  <si>
    <t xml:space="preserve">Sant Llorenç del Munt i l'Obac </t>
  </si>
  <si>
    <t>Bages, Vallès Occidental</t>
  </si>
  <si>
    <t>Serra de Montsant</t>
  </si>
  <si>
    <t>Zona Volcànica de la Garrotxa</t>
  </si>
  <si>
    <t>Reserves naturals parcials</t>
  </si>
  <si>
    <t>Algars</t>
  </si>
  <si>
    <t>Alt Àneu</t>
  </si>
  <si>
    <t>Baish Aran</t>
  </si>
  <si>
    <t>Barranc de la Trinitat</t>
  </si>
  <si>
    <t>Barranc del Titllar</t>
  </si>
  <si>
    <t>Delta de l'Ebre</t>
  </si>
  <si>
    <t>La Llosa</t>
  </si>
  <si>
    <t>Mas de Melons</t>
  </si>
  <si>
    <t>Muga-Albanyà</t>
  </si>
  <si>
    <t>Noguera Pallaresa-Bonaigua</t>
  </si>
  <si>
    <t>Noguera Pallaresa-Collegats</t>
  </si>
  <si>
    <t>Pallars Jussà, Pallars Sobirà</t>
  </si>
  <si>
    <t>Noguera Pallaresa-Montrebei</t>
  </si>
  <si>
    <t>Remolar-Filipines (delta del Llobregat)</t>
  </si>
  <si>
    <t>Ricarda-ca l'Arana (delta del Llobregat)</t>
  </si>
  <si>
    <t>Riera d'Arbúcies-Hostalric</t>
  </si>
  <si>
    <t>Riera de Merlès</t>
  </si>
  <si>
    <t>Berguedà, Osona, Ripollès</t>
  </si>
  <si>
    <t>Segre-Isòvol</t>
  </si>
  <si>
    <t>Segre-Prullans</t>
  </si>
  <si>
    <r>
      <t>Reserves naturals integrals</t>
    </r>
    <r>
      <rPr>
        <b/>
        <vertAlign val="superscript"/>
        <sz val="7"/>
        <rFont val="Frutiger 55 Roman"/>
        <family val="2"/>
      </rPr>
      <t/>
    </r>
  </si>
  <si>
    <t>Nombre d'espais</t>
  </si>
  <si>
    <t>Hectàrees Terrestres</t>
  </si>
  <si>
    <t>Hectàrees marines</t>
  </si>
  <si>
    <t>Percentatge respecte el total</t>
  </si>
  <si>
    <t>PEIN</t>
  </si>
  <si>
    <t>(2) Els espais del Pirineu, els del Prepirineu, la plana agrícola, la muntanya interior, les aigües continentals, la muntanya litoral, els aiguamolls litorals i els espais marins.</t>
  </si>
  <si>
    <t>(3) Total terrestre</t>
  </si>
  <si>
    <t>RNFS: Reserves naturals de fauna salvatge declarades, pendents de convalidació als efectes de delimitació definitiva dels espais</t>
  </si>
  <si>
    <t>Pla d'Espais d'Interès Natural</t>
  </si>
  <si>
    <t>Situació a 31.12.2008</t>
  </si>
  <si>
    <t>Comarques i àmbits</t>
  </si>
  <si>
    <t>Montserrat (zona protecció)</t>
  </si>
  <si>
    <r>
      <t>Cap de Creus</t>
    </r>
    <r>
      <rPr>
        <vertAlign val="superscript"/>
        <sz val="9"/>
        <rFont val="Arial"/>
        <family val="2"/>
      </rPr>
      <t>(3)</t>
    </r>
  </si>
  <si>
    <t>Superfície (ha)
any 2009</t>
  </si>
  <si>
    <r>
      <t>Any</t>
    </r>
    <r>
      <rPr>
        <b/>
        <vertAlign val="superscript"/>
        <sz val="9"/>
        <rFont val="Arial"/>
        <family val="2"/>
      </rPr>
      <t>(2)</t>
    </r>
  </si>
  <si>
    <t>Superfície (ha)
any 2010</t>
  </si>
  <si>
    <t>Anoia</t>
  </si>
  <si>
    <t>-</t>
  </si>
  <si>
    <t>Baix Ebre</t>
  </si>
  <si>
    <t>Alt Camp</t>
  </si>
  <si>
    <t>Alt Empordà</t>
  </si>
  <si>
    <t>Alt Penedès</t>
  </si>
  <si>
    <t>Alt Urgell</t>
  </si>
  <si>
    <t>Alta Ribagorça</t>
  </si>
  <si>
    <t>Bages</t>
  </si>
  <si>
    <t>Baix Camp</t>
  </si>
  <si>
    <t>Baix Empordà</t>
  </si>
  <si>
    <t>Baix Llobregat</t>
  </si>
  <si>
    <t>Baix Penedès</t>
  </si>
  <si>
    <t>Barcelonès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</si>
  <si>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</si>
  <si>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</si>
  <si>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</si>
  <si>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</si>
  <si>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</si>
  <si>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</si>
  <si>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</si>
  <si>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Maresme</t>
  </si>
  <si>
    <t>Montsià</t>
  </si>
  <si>
    <t>Noguera</t>
  </si>
  <si>
    <t>Osona</t>
  </si>
  <si>
    <t>Pallars Jussà</t>
  </si>
  <si>
    <t>Pla d'Urgell</t>
  </si>
  <si>
    <t>Pla de l'Estany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</si>
  <si>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</si>
  <si>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</si>
  <si>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</si>
  <si>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</si>
  <si>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</si>
  <si>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</si>
  <si>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</si>
  <si>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</si>
  <si>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</si>
  <si>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</si>
  <si>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 d'Aran</t>
  </si>
  <si>
    <t>Vallès Occidental</t>
  </si>
  <si>
    <t>Vallès Oriental</t>
  </si>
  <si>
    <t>8.8</t>
  </si>
  <si>
    <t>8.8.1</t>
  </si>
  <si>
    <t>8.8.2</t>
  </si>
  <si>
    <t>8.8.3</t>
  </si>
  <si>
    <r>
      <t>Superfície</t>
    </r>
    <r>
      <rPr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PEIN </t>
    </r>
  </si>
  <si>
    <t>Superfície total</t>
  </si>
  <si>
    <r>
      <t>Superfície</t>
    </r>
    <r>
      <rPr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PEIN</t>
    </r>
  </si>
  <si>
    <t xml:space="preserve">Superfície total </t>
  </si>
  <si>
    <t>Montgrí, les Illes Medes i Baix Ter</t>
  </si>
  <si>
    <t>Superfície (ha)
any 2011</t>
  </si>
  <si>
    <t>Serra de Collserola</t>
  </si>
  <si>
    <t>Barcelonès. Baix Llobregat. Vallès Occidental</t>
  </si>
  <si>
    <t>Superfície (ha)
any 2012</t>
  </si>
  <si>
    <t>Superfície (ha)
any 2013</t>
  </si>
  <si>
    <t>Pinya de Rosa</t>
  </si>
  <si>
    <r>
      <t>Delta de l'Ebre</t>
    </r>
    <r>
      <rPr>
        <vertAlign val="superscript"/>
        <sz val="9"/>
        <rFont val="Arial"/>
        <family val="2"/>
      </rPr>
      <t>(4)</t>
    </r>
  </si>
  <si>
    <r>
      <t xml:space="preserve">Montgrí, les Illes Medes i Baix Ter </t>
    </r>
    <r>
      <rPr>
        <vertAlign val="superscript"/>
        <sz val="9"/>
        <rFont val="Arial"/>
        <family val="2"/>
      </rPr>
      <t>(5)</t>
    </r>
  </si>
  <si>
    <t>(1) Inclou les Zones perifèriques de protecció i les Reserves Naturals de Fauna Salvatge. Tots els ENPE s'inclouen dins del PEIN</t>
  </si>
  <si>
    <r>
      <t xml:space="preserve">Espais Naturals de Protecció Especial (ENPE) </t>
    </r>
    <r>
      <rPr>
        <vertAlign val="superscript"/>
        <sz val="9"/>
        <rFont val="Arial"/>
        <family val="2"/>
      </rPr>
      <t>(1)</t>
    </r>
  </si>
  <si>
    <t xml:space="preserve">       Parc Natural</t>
  </si>
  <si>
    <t xml:space="preserve">       Paratge Natural d'Interès Nacional</t>
  </si>
  <si>
    <t xml:space="preserve">       Reserva Natural Integral</t>
  </si>
  <si>
    <t xml:space="preserve">       Parc Nacional</t>
  </si>
  <si>
    <t xml:space="preserve">       Reserva Natural Parcial</t>
  </si>
  <si>
    <r>
      <t xml:space="preserve">Xarxa Natura 2000
(ZEC I ZEPA)
8 tipologies ecològiques </t>
    </r>
    <r>
      <rPr>
        <vertAlign val="superscript"/>
        <sz val="9"/>
        <rFont val="Arial"/>
        <family val="2"/>
      </rPr>
      <t>(2)</t>
    </r>
  </si>
  <si>
    <t xml:space="preserve"> RNFS</t>
  </si>
  <si>
    <t>Calculada a partir de la versió de desembre 2015 que conté el traçat de la línia de costa i les zones frontereres amb França i Aragó amb data de 2014</t>
  </si>
  <si>
    <t>Penedès</t>
  </si>
  <si>
    <t>Capçaleres del Ter i del Freser</t>
  </si>
  <si>
    <r>
      <t>Superfície</t>
    </r>
    <r>
      <rPr>
        <b/>
        <sz val="9"/>
        <rFont val="Arial"/>
        <family val="2"/>
      </rPr>
      <t xml:space="preserve"> (ha)
any 2014</t>
    </r>
  </si>
  <si>
    <r>
      <t>Superfície</t>
    </r>
    <r>
      <rPr>
        <b/>
        <vertAlign val="superscript"/>
        <sz val="9"/>
        <rFont val="Arial"/>
        <family val="2"/>
      </rPr>
      <t>(6)</t>
    </r>
    <r>
      <rPr>
        <b/>
        <sz val="9"/>
        <rFont val="Arial"/>
        <family val="2"/>
      </rPr>
      <t xml:space="preserve"> (ha)
any 2015</t>
    </r>
  </si>
  <si>
    <t>Font: Generalitat de Catalunya. Departament de Territori i Sostenibilitat</t>
  </si>
  <si>
    <t>(2) Any de la llei o acord de creació de la zona.</t>
  </si>
  <si>
    <t>(1) Tots els espais naturals de protecció especial estan inclosos en el Pla d'espais d'interès natural (PEIN).</t>
  </si>
  <si>
    <t>(1) Calculada a partir de la versió de 2015 (conté el traçat de la línia de costa i les zones frontereres amb França i Aragó de 2014) i la versió vigent de la base comarcal.</t>
  </si>
  <si>
    <t>(6) Calculada a partir de la versió de 2015 (conté el traçat de la línia de costa i les zones frontereres amb França i Aragó de 2014).</t>
  </si>
  <si>
    <r>
      <t>Superfície</t>
    </r>
    <r>
      <rPr>
        <b/>
        <vertAlign val="superscript"/>
        <sz val="9"/>
        <rFont val="Arial"/>
        <family val="2"/>
      </rPr>
      <t>(6)</t>
    </r>
    <r>
      <rPr>
        <b/>
        <sz val="9"/>
        <rFont val="Arial"/>
        <family val="2"/>
      </rPr>
      <t xml:space="preserve"> (ha)
any 2016</t>
    </r>
  </si>
  <si>
    <t>Hectàrees totals</t>
  </si>
  <si>
    <r>
      <t>Superfície</t>
    </r>
    <r>
      <rPr>
        <vertAlign val="superscript"/>
        <sz val="9"/>
        <rFont val="Arial"/>
        <family val="2"/>
      </rPr>
      <t>(2)</t>
    </r>
    <r>
      <rPr>
        <b/>
        <sz val="9"/>
        <rFont val="Arial"/>
        <family val="2"/>
      </rPr>
      <t xml:space="preserve"> PEIN</t>
    </r>
  </si>
  <si>
    <r>
      <t>Aran</t>
    </r>
    <r>
      <rPr>
        <vertAlign val="superscript"/>
        <sz val="9"/>
        <rFont val="Arial"/>
        <family val="2"/>
      </rPr>
      <t>(3)</t>
    </r>
  </si>
  <si>
    <r>
      <t>Moianès</t>
    </r>
    <r>
      <rPr>
        <vertAlign val="superscript"/>
        <sz val="9"/>
        <rFont val="Arial"/>
        <family val="2"/>
      </rPr>
      <t>(4)</t>
    </r>
  </si>
  <si>
    <r>
      <t>Catalunya</t>
    </r>
    <r>
      <rPr>
        <b/>
        <vertAlign val="superscript"/>
        <sz val="9"/>
        <rFont val="Arial"/>
        <family val="2"/>
      </rPr>
      <t>(5)</t>
    </r>
  </si>
  <si>
    <t>(3) Al febrer de 2014 es va crear l'entitat territorial singular d'Aran.</t>
  </si>
  <si>
    <t>(4) Al maig de 2015 es va crear la comarca del Moianès.</t>
  </si>
  <si>
    <t>(5) Calculada a partir de la versió vigent d'àmbits funcionals. A partir del març del 2014 vuit municipis de l'Anoia canvien .d'adscripció i passen de l'àmbit Penedès a les Comarques Centrals.</t>
  </si>
  <si>
    <t>(2) Càlculs realitzats a partir de la superposició, mitjançant mètodes SIG, de la base municipal 1:5.000 de l'ICGC (versió 01/01/2019) i la base cartogràfica d'espais inclosos en el Pla d'espais d'interès natural (PEIN) a escales 1:50.000 i 1:5.000 del Departament de Territori i Sostenibilitat. Per aquesta raó els valors no son exactes i tenen caràcter orientatiu/ informatiu</t>
  </si>
  <si>
    <t>No tenim disponibles les dades de 2017</t>
  </si>
  <si>
    <t>(7) Càlculs realitzats a partir de la base cartogràfica dels Espais naturals de protecció especial (ENPE) 1:50.000 del Departament de Territori i Sostenibilitat</t>
  </si>
  <si>
    <r>
      <t xml:space="preserve">Superfície (ha) </t>
    </r>
    <r>
      <rPr>
        <b/>
        <vertAlign val="superscript"/>
        <sz val="9"/>
        <rFont val="Arial"/>
        <family val="2"/>
      </rPr>
      <t>(7)</t>
    </r>
    <r>
      <rPr>
        <b/>
        <sz val="9"/>
        <rFont val="Arial"/>
        <family val="2"/>
      </rPr>
      <t xml:space="preserve">
any 2018</t>
    </r>
  </si>
  <si>
    <t>Aigüestortes (zona perifèrica de protecció del PN)</t>
  </si>
  <si>
    <t>Alta Ribagorça, Pallars Jussà, Pallars Sobirà, Vall d'Aran</t>
  </si>
  <si>
    <t>(4) Delta de l'Ebre: Més àmbit marí: 307,64 ha.</t>
  </si>
  <si>
    <t xml:space="preserve">(5) Parc Natural del Montgrí, illes Medes i Baix Ter: Més àmbit marí: 2.038,98 ha de parc natural </t>
  </si>
  <si>
    <t>Pallars Jussà, Noguera</t>
  </si>
  <si>
    <t>(8) No inclosos en Parcs i en Paratges naturals d'interès nacional</t>
  </si>
  <si>
    <t>(8)</t>
  </si>
  <si>
    <t>Sant Quirze de Colera</t>
  </si>
  <si>
    <t>Situació a 31.12.2019</t>
  </si>
  <si>
    <t>8.8.3 Situació actual del Pla d'espais d'interès natural (PEIN) i Xarxa Natura 2000, 2008 i 2019</t>
  </si>
  <si>
    <t>:</t>
  </si>
  <si>
    <t>(6) Càlculs realitzats de la superposició, mitjançant mètodes SIG, de la base municipal 1:5.000 de l'ICGC (versió 01/01/2018) i la base cartogràfica del Pla d'Espais d'Interés Natural 1:50.000 del Departament de Territori i Sostenibilitat. Per aquesta raó, els valors que apareixen en aquesta taula no són exactes i tenen caràcter orientatiu.</t>
  </si>
  <si>
    <r>
      <t>Superfície PEIN</t>
    </r>
    <r>
      <rPr>
        <b/>
        <vertAlign val="superscript"/>
        <sz val="9"/>
        <rFont val="Arial"/>
        <family val="2"/>
      </rPr>
      <t>(6)</t>
    </r>
  </si>
  <si>
    <r>
      <t>Superfície total</t>
    </r>
    <r>
      <rPr>
        <b/>
        <vertAlign val="superscript"/>
        <sz val="9"/>
        <rFont val="Arial"/>
        <family val="2"/>
      </rPr>
      <t>(7)</t>
    </r>
  </si>
  <si>
    <t>(7) Base muncipal 1:5.000 de l'ICGC (versió 01/01/2020).</t>
  </si>
  <si>
    <t>8.8.1 Pla d'espais d'interès natural (PEIN), 2013-2019</t>
  </si>
  <si>
    <t>Situació actual del Pla d'Espais d'Interès natural (PEIN) i Xarxa Natura 2000, 2008 i 2019</t>
  </si>
  <si>
    <t>Pla d'Espais d'Interès Natural (PEIN) per comarca i àmbits, 2013-2019</t>
  </si>
  <si>
    <r>
      <t>8.8.2 Espais naturals de protecció especial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per tipus, 2009-2019</t>
    </r>
  </si>
  <si>
    <t>Espais naturals de protecció especial, 2009-2019</t>
  </si>
  <si>
    <r>
      <t xml:space="preserve">Superfície (ha) </t>
    </r>
    <r>
      <rPr>
        <b/>
        <vertAlign val="superscript"/>
        <sz val="9"/>
        <rFont val="Arial"/>
        <family val="2"/>
      </rPr>
      <t>(7)</t>
    </r>
    <r>
      <rPr>
        <b/>
        <sz val="9"/>
        <rFont val="Arial"/>
        <family val="2"/>
      </rPr>
      <t xml:space="preserve">
any 2019</t>
    </r>
  </si>
  <si>
    <t>(3) Cap de Creus: Més àmbit marí: 3.074,22 ha de parc natural,  833 ha de reserva parcial i 20 ha de reserva integral.</t>
  </si>
  <si>
    <t>Zona de protecció de  la reserva natural parcial de Remolar- Filipines</t>
  </si>
  <si>
    <t>Zona de protecció de  la reserva natural parcial de la Ricarda- Ca l'Arana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</si>
</sst>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\ ##0.0"/>
    <numFmt numFmtId="165" formatCode="#\ ###\ ###;;\-"/>
    <numFmt numFmtId="166" formatCode="General_)"/>
    <numFmt numFmtId="167" formatCode="###0"/>
    <numFmt numFmtId="168" formatCode="#\ ###\ ###.0;;\-"/>
    <numFmt numFmtId="169" formatCode="\1\9##"/>
    <numFmt numFmtId="170" formatCode="#,##0_);\(#,##0\)"/>
    <numFmt numFmtId="171" formatCode="_-* #,##0.00\ [$€]_-;\-* #,##0.00\ [$€]_-;_-* &quot;-&quot;??\ [$€]_-;_-@_-"/>
  </numFmts>
  <fonts count="36">
    <font>
      <sz val="10"/>
      <name val="Arial"/>
    </font>
    <font>
      <sz val="9"/>
      <name val="R Frutiger Roman"/>
    </font>
    <font>
      <b/>
      <sz val="11"/>
      <name val="Frutiger 55 Roman"/>
      <family val="2"/>
    </font>
    <font>
      <sz val="9"/>
      <name val="Frutiger 55 Roman"/>
      <family val="2"/>
    </font>
    <font>
      <b/>
      <sz val="9"/>
      <name val="Frutiger 55 Roman"/>
      <family val="2"/>
    </font>
    <font>
      <sz val="7"/>
      <name val="Frutiger 55 Roman"/>
      <family val="2"/>
    </font>
    <font>
      <b/>
      <sz val="7"/>
      <name val="Frutiger 55 Roman"/>
      <family val="2"/>
    </font>
    <font>
      <sz val="6"/>
      <name val="Frutiger 55 Roman"/>
      <family val="2"/>
    </font>
    <font>
      <b/>
      <vertAlign val="superscript"/>
      <sz val="7"/>
      <name val="Frutiger 55 Roman"/>
      <family val="2"/>
    </font>
    <font>
      <sz val="10"/>
      <name val="Frutiger 55 Roman"/>
      <family val="2"/>
    </font>
    <font>
      <sz val="8"/>
      <name val="Arial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4"/>
      <name val="Frutiger 55 Roman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vertAlign val="superscript"/>
      <sz val="11"/>
      <name val="Arial"/>
      <family val="2"/>
    </font>
    <font>
      <b/>
      <sz val="9"/>
      <color indexed="8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2" fontId="1" fillId="0" borderId="0"/>
    <xf numFmtId="0" fontId="11" fillId="2" borderId="1" applyNumberFormat="0" applyAlignment="0" applyProtection="0"/>
    <xf numFmtId="171" fontId="15" fillId="0" borderId="0" applyFont="0" applyFill="0" applyBorder="0" applyAlignment="0" applyProtection="0"/>
    <xf numFmtId="0" fontId="12" fillId="3" borderId="0" applyNumberFormat="0" applyBorder="0" applyAlignment="0" applyProtection="0"/>
    <xf numFmtId="0" fontId="15" fillId="0" borderId="0"/>
    <xf numFmtId="0" fontId="27" fillId="0" borderId="0"/>
    <xf numFmtId="0" fontId="13" fillId="0" borderId="2" applyNumberFormat="0" applyFill="0" applyAlignment="0" applyProtection="0"/>
    <xf numFmtId="0" fontId="14" fillId="0" borderId="3" applyNumberFormat="0" applyFill="0" applyAlignment="0" applyProtection="0"/>
  </cellStyleXfs>
  <cellXfs count="276">
    <xf numFmtId="0" fontId="0" fillId="0" borderId="0" xfId="0"/>
    <xf numFmtId="0" fontId="17" fillId="4" borderId="0" xfId="0" applyFont="1" applyFill="1"/>
    <xf numFmtId="0" fontId="0" fillId="4" borderId="0" xfId="0" applyFill="1"/>
    <xf numFmtId="0" fontId="25" fillId="4" borderId="0" xfId="0" applyFont="1" applyFill="1"/>
    <xf numFmtId="0" fontId="25" fillId="4" borderId="0" xfId="0" applyFont="1" applyFill="1" applyAlignment="1">
      <alignment vertical="justify"/>
    </xf>
    <xf numFmtId="165" fontId="6" fillId="4" borderId="0" xfId="0" applyNumberFormat="1" applyFont="1" applyFill="1" applyBorder="1" applyAlignment="1">
      <alignment horizontal="right"/>
    </xf>
    <xf numFmtId="165" fontId="5" fillId="4" borderId="0" xfId="0" applyNumberFormat="1" applyFont="1" applyFill="1" applyAlignment="1">
      <alignment horizontal="right"/>
    </xf>
    <xf numFmtId="164" fontId="5" fillId="4" borderId="0" xfId="0" applyNumberFormat="1" applyFont="1" applyFill="1"/>
    <xf numFmtId="0" fontId="5" fillId="4" borderId="0" xfId="0" applyFont="1" applyFill="1"/>
    <xf numFmtId="0" fontId="19" fillId="4" borderId="0" xfId="0" applyFont="1" applyFill="1" applyAlignment="1">
      <alignment vertical="center"/>
    </xf>
    <xf numFmtId="0" fontId="19" fillId="4" borderId="0" xfId="0" applyFont="1" applyFill="1"/>
    <xf numFmtId="0" fontId="21" fillId="4" borderId="0" xfId="0" applyFont="1" applyFill="1"/>
    <xf numFmtId="165" fontId="20" fillId="4" borderId="0" xfId="0" applyNumberFormat="1" applyFont="1" applyFill="1" applyBorder="1" applyAlignment="1">
      <alignment horizontal="right"/>
    </xf>
    <xf numFmtId="165" fontId="21" fillId="4" borderId="0" xfId="0" applyNumberFormat="1" applyFont="1" applyFill="1" applyAlignment="1">
      <alignment horizontal="right"/>
    </xf>
    <xf numFmtId="0" fontId="21" fillId="4" borderId="4" xfId="0" applyFont="1" applyFill="1" applyBorder="1"/>
    <xf numFmtId="165" fontId="21" fillId="4" borderId="0" xfId="0" applyNumberFormat="1" applyFont="1" applyFill="1" applyBorder="1" applyAlignment="1">
      <alignment horizontal="right"/>
    </xf>
    <xf numFmtId="164" fontId="21" fillId="4" borderId="0" xfId="0" applyNumberFormat="1" applyFont="1" applyFill="1" applyBorder="1"/>
    <xf numFmtId="0" fontId="21" fillId="4" borderId="0" xfId="0" applyFont="1" applyFill="1" applyBorder="1"/>
    <xf numFmtId="4" fontId="29" fillId="5" borderId="0" xfId="6" applyNumberFormat="1" applyFont="1" applyFill="1" applyBorder="1" applyAlignment="1">
      <alignment horizontal="right" wrapText="1"/>
    </xf>
    <xf numFmtId="4" fontId="21" fillId="4" borderId="0" xfId="0" applyNumberFormat="1" applyFont="1" applyFill="1"/>
    <xf numFmtId="164" fontId="21" fillId="4" borderId="0" xfId="0" applyNumberFormat="1" applyFont="1" applyFill="1"/>
    <xf numFmtId="4" fontId="21" fillId="4" borderId="0" xfId="0" applyNumberFormat="1" applyFont="1" applyFill="1" applyAlignment="1">
      <alignment horizontal="right"/>
    </xf>
    <xf numFmtId="0" fontId="6" fillId="4" borderId="0" xfId="0" applyFont="1" applyFill="1"/>
    <xf numFmtId="4" fontId="21" fillId="4" borderId="0" xfId="0" applyNumberFormat="1" applyFont="1" applyFill="1" applyBorder="1" applyAlignment="1">
      <alignment horizontal="right"/>
    </xf>
    <xf numFmtId="165" fontId="20" fillId="4" borderId="0" xfId="0" applyNumberFormat="1" applyFont="1" applyFill="1" applyAlignment="1">
      <alignment horizontal="right"/>
    </xf>
    <xf numFmtId="0" fontId="21" fillId="4" borderId="0" xfId="0" applyFont="1" applyFill="1" applyAlignment="1"/>
    <xf numFmtId="168" fontId="21" fillId="4" borderId="0" xfId="0" applyNumberFormat="1" applyFont="1" applyFill="1" applyAlignment="1"/>
    <xf numFmtId="165" fontId="21" fillId="4" borderId="0" xfId="0" applyNumberFormat="1" applyFont="1" applyFill="1" applyAlignment="1">
      <alignment horizontal="right" wrapText="1"/>
    </xf>
    <xf numFmtId="164" fontId="21" fillId="4" borderId="0" xfId="0" applyNumberFormat="1" applyFont="1" applyFill="1" applyAlignment="1">
      <alignment horizontal="right"/>
    </xf>
    <xf numFmtId="0" fontId="7" fillId="4" borderId="0" xfId="0" applyFont="1" applyFill="1"/>
    <xf numFmtId="165" fontId="6" fillId="4" borderId="0" xfId="0" applyNumberFormat="1" applyFont="1" applyFill="1" applyAlignment="1">
      <alignment horizontal="right"/>
    </xf>
    <xf numFmtId="0" fontId="25" fillId="4" borderId="0" xfId="0" applyFont="1" applyFill="1" applyAlignment="1">
      <alignment vertical="center"/>
    </xf>
    <xf numFmtId="0" fontId="2" fillId="4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/>
    <xf numFmtId="0" fontId="4" fillId="4" borderId="0" xfId="0" applyFont="1" applyFill="1" applyAlignment="1"/>
    <xf numFmtId="0" fontId="9" fillId="4" borderId="0" xfId="0" applyFont="1" applyFill="1" applyAlignment="1"/>
    <xf numFmtId="165" fontId="3" fillId="4" borderId="0" xfId="0" applyNumberFormat="1" applyFont="1" applyFill="1" applyAlignment="1"/>
    <xf numFmtId="169" fontId="3" fillId="4" borderId="0" xfId="0" applyNumberFormat="1" applyFont="1" applyFill="1" applyAlignment="1"/>
    <xf numFmtId="0" fontId="3" fillId="4" borderId="4" xfId="0" applyFont="1" applyFill="1" applyBorder="1" applyAlignment="1"/>
    <xf numFmtId="165" fontId="3" fillId="4" borderId="4" xfId="0" applyNumberFormat="1" applyFont="1" applyFill="1" applyBorder="1" applyAlignment="1"/>
    <xf numFmtId="165" fontId="21" fillId="4" borderId="0" xfId="0" applyNumberFormat="1" applyFont="1" applyFill="1" applyAlignment="1"/>
    <xf numFmtId="169" fontId="21" fillId="4" borderId="0" xfId="0" applyNumberFormat="1" applyFont="1" applyFill="1" applyAlignment="1"/>
    <xf numFmtId="0" fontId="5" fillId="4" borderId="0" xfId="0" applyFont="1" applyFill="1" applyAlignment="1"/>
    <xf numFmtId="0" fontId="21" fillId="4" borderId="4" xfId="0" applyFont="1" applyFill="1" applyBorder="1" applyAlignment="1"/>
    <xf numFmtId="0" fontId="20" fillId="4" borderId="0" xfId="0" applyFont="1" applyFill="1" applyAlignment="1">
      <alignment horizontal="left" vertical="top"/>
    </xf>
    <xf numFmtId="0" fontId="21" fillId="4" borderId="0" xfId="0" applyFont="1" applyFill="1" applyAlignment="1">
      <alignment vertical="top"/>
    </xf>
    <xf numFmtId="165" fontId="21" fillId="4" borderId="0" xfId="0" applyNumberFormat="1" applyFont="1" applyFill="1" applyAlignment="1">
      <alignment vertical="top"/>
    </xf>
    <xf numFmtId="0" fontId="21" fillId="4" borderId="0" xfId="0" applyFont="1" applyFill="1" applyAlignment="1">
      <alignment horizontal="left" vertical="top"/>
    </xf>
    <xf numFmtId="169" fontId="21" fillId="4" borderId="0" xfId="0" applyNumberFormat="1" applyFont="1" applyFill="1" applyAlignment="1">
      <alignment vertical="top"/>
    </xf>
    <xf numFmtId="0" fontId="5" fillId="4" borderId="0" xfId="0" applyFont="1" applyFill="1" applyAlignment="1">
      <alignment vertical="top"/>
    </xf>
    <xf numFmtId="3" fontId="21" fillId="4" borderId="0" xfId="0" applyNumberFormat="1" applyFont="1" applyFill="1" applyAlignment="1" applyProtection="1">
      <alignment vertical="top"/>
    </xf>
    <xf numFmtId="0" fontId="28" fillId="4" borderId="0" xfId="0" applyFont="1" applyFill="1" applyAlignment="1">
      <alignment vertical="top"/>
    </xf>
    <xf numFmtId="0" fontId="21" fillId="4" borderId="0" xfId="0" applyFont="1" applyFill="1" applyAlignment="1">
      <alignment vertical="center"/>
    </xf>
    <xf numFmtId="0" fontId="20" fillId="4" borderId="0" xfId="0" applyFont="1" applyFill="1" applyAlignment="1">
      <alignment horizontal="left" vertical="center"/>
    </xf>
    <xf numFmtId="167" fontId="21" fillId="4" borderId="0" xfId="0" applyNumberFormat="1" applyFont="1" applyFill="1" applyAlignment="1">
      <alignment vertical="top"/>
    </xf>
    <xf numFmtId="0" fontId="21" fillId="4" borderId="0" xfId="0" applyNumberFormat="1" applyFont="1" applyFill="1" applyAlignment="1">
      <alignment vertical="top"/>
    </xf>
    <xf numFmtId="3" fontId="21" fillId="4" borderId="0" xfId="0" applyNumberFormat="1" applyFont="1" applyFill="1" applyAlignment="1" applyProtection="1">
      <alignment horizontal="right" vertical="top"/>
    </xf>
    <xf numFmtId="0" fontId="20" fillId="4" borderId="0" xfId="0" applyFont="1" applyFill="1" applyAlignment="1">
      <alignment vertical="top"/>
    </xf>
    <xf numFmtId="3" fontId="21" fillId="4" borderId="0" xfId="0" applyNumberFormat="1" applyFont="1" applyFill="1" applyAlignment="1"/>
    <xf numFmtId="4" fontId="31" fillId="5" borderId="0" xfId="6" applyNumberFormat="1" applyFont="1" applyFill="1" applyBorder="1" applyAlignment="1">
      <alignment horizontal="right" wrapText="1"/>
    </xf>
    <xf numFmtId="165" fontId="21" fillId="4" borderId="4" xfId="0" applyNumberFormat="1" applyFont="1" applyFill="1" applyBorder="1" applyAlignment="1"/>
    <xf numFmtId="169" fontId="21" fillId="4" borderId="4" xfId="0" applyNumberFormat="1" applyFont="1" applyFill="1" applyBorder="1" applyAlignment="1"/>
    <xf numFmtId="0" fontId="7" fillId="4" borderId="0" xfId="0" applyFont="1" applyFill="1" applyAlignment="1"/>
    <xf numFmtId="165" fontId="5" fillId="4" borderId="0" xfId="0" applyNumberFormat="1" applyFont="1" applyFill="1" applyAlignment="1"/>
    <xf numFmtId="169" fontId="5" fillId="4" borderId="0" xfId="0" applyNumberFormat="1" applyFont="1" applyFill="1" applyAlignment="1"/>
    <xf numFmtId="0" fontId="20" fillId="4" borderId="0" xfId="0" applyFont="1" applyFill="1" applyBorder="1" applyAlignment="1">
      <alignment horizontal="center" vertical="center" wrapText="1"/>
    </xf>
    <xf numFmtId="0" fontId="21" fillId="4" borderId="8" xfId="0" applyFont="1" applyFill="1" applyBorder="1"/>
    <xf numFmtId="0" fontId="21" fillId="4" borderId="8" xfId="0" applyFont="1" applyFill="1" applyBorder="1" applyAlignment="1">
      <alignment horizontal="center"/>
    </xf>
    <xf numFmtId="3" fontId="21" fillId="4" borderId="8" xfId="0" applyNumberFormat="1" applyFont="1" applyFill="1" applyBorder="1"/>
    <xf numFmtId="0" fontId="19" fillId="4" borderId="0" xfId="0" applyFont="1" applyFill="1" applyBorder="1"/>
    <xf numFmtId="0" fontId="0" fillId="4" borderId="0" xfId="0" applyFill="1" applyBorder="1"/>
    <xf numFmtId="0" fontId="18" fillId="4" borderId="0" xfId="0" applyFont="1" applyFill="1" applyBorder="1"/>
    <xf numFmtId="0" fontId="20" fillId="4" borderId="0" xfId="0" applyFont="1" applyFill="1" applyBorder="1" applyAlignment="1">
      <alignment horizontal="center"/>
    </xf>
    <xf numFmtId="4" fontId="22" fillId="4" borderId="0" xfId="0" applyNumberFormat="1" applyFont="1" applyFill="1" applyBorder="1" applyAlignment="1">
      <alignment horizontal="right" vertical="center" wrapText="1"/>
    </xf>
    <xf numFmtId="4" fontId="20" fillId="4" borderId="0" xfId="0" applyNumberFormat="1" applyFont="1" applyFill="1" applyBorder="1" applyAlignment="1">
      <alignment horizontal="right" vertical="center" wrapText="1"/>
    </xf>
    <xf numFmtId="0" fontId="22" fillId="4" borderId="0" xfId="0" applyFont="1" applyFill="1" applyAlignment="1">
      <alignment horizontal="center" vertical="center" wrapText="1"/>
    </xf>
    <xf numFmtId="4" fontId="22" fillId="4" borderId="0" xfId="0" applyNumberFormat="1" applyFont="1" applyFill="1" applyAlignment="1">
      <alignment horizontal="right" vertical="center" wrapText="1"/>
    </xf>
    <xf numFmtId="0" fontId="5" fillId="4" borderId="0" xfId="0" applyFont="1" applyFill="1" applyBorder="1"/>
    <xf numFmtId="164" fontId="21" fillId="4" borderId="9" xfId="0" applyNumberFormat="1" applyFont="1" applyFill="1" applyBorder="1"/>
    <xf numFmtId="165" fontId="21" fillId="4" borderId="9" xfId="0" applyNumberFormat="1" applyFont="1" applyFill="1" applyBorder="1" applyAlignment="1">
      <alignment horizontal="right"/>
    </xf>
    <xf numFmtId="4" fontId="19" fillId="4" borderId="0" xfId="0" applyNumberFormat="1" applyFont="1" applyFill="1"/>
    <xf numFmtId="0" fontId="5" fillId="4" borderId="9" xfId="0" applyFont="1" applyFill="1" applyBorder="1"/>
    <xf numFmtId="4" fontId="3" fillId="4" borderId="9" xfId="0" applyNumberFormat="1" applyFont="1" applyFill="1" applyBorder="1"/>
    <xf numFmtId="164" fontId="20" fillId="4" borderId="0" xfId="0" applyNumberFormat="1" applyFont="1" applyFill="1" applyBorder="1" applyAlignment="1">
      <alignment horizontal="right"/>
    </xf>
    <xf numFmtId="4" fontId="3" fillId="4" borderId="0" xfId="0" applyNumberFormat="1" applyFont="1" applyFill="1" applyBorder="1"/>
    <xf numFmtId="4" fontId="29" fillId="5" borderId="11" xfId="6" applyNumberFormat="1" applyFont="1" applyFill="1" applyBorder="1" applyAlignment="1">
      <alignment horizontal="right" wrapText="1"/>
    </xf>
    <xf numFmtId="4" fontId="29" fillId="5" borderId="9" xfId="6" applyNumberFormat="1" applyFont="1" applyFill="1" applyBorder="1" applyAlignment="1">
      <alignment horizontal="right" wrapText="1"/>
    </xf>
    <xf numFmtId="4" fontId="31" fillId="5" borderId="11" xfId="6" applyNumberFormat="1" applyFont="1" applyFill="1" applyBorder="1" applyAlignment="1">
      <alignment horizontal="right" wrapText="1"/>
    </xf>
    <xf numFmtId="2" fontId="29" fillId="5" borderId="9" xfId="6" applyNumberFormat="1" applyFont="1" applyFill="1" applyBorder="1" applyAlignment="1">
      <alignment horizontal="right" wrapText="1"/>
    </xf>
    <xf numFmtId="3" fontId="0" fillId="4" borderId="0" xfId="0" applyNumberFormat="1" applyFill="1"/>
    <xf numFmtId="10" fontId="0" fillId="4" borderId="0" xfId="0" applyNumberFormat="1" applyFill="1"/>
    <xf numFmtId="4" fontId="0" fillId="4" borderId="0" xfId="0" applyNumberFormat="1" applyFill="1"/>
    <xf numFmtId="3" fontId="0" fillId="4" borderId="0" xfId="0" applyNumberFormat="1" applyFill="1" applyBorder="1"/>
    <xf numFmtId="165" fontId="21" fillId="0" borderId="0" xfId="0" applyNumberFormat="1" applyFont="1" applyFill="1" applyAlignment="1">
      <alignment horizontal="right" vertical="top"/>
    </xf>
    <xf numFmtId="0" fontId="3" fillId="4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0" xfId="0" applyFont="1" applyFill="1" applyAlignment="1">
      <alignment horizontal="center" vertical="top"/>
    </xf>
    <xf numFmtId="0" fontId="21" fillId="4" borderId="4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/>
    </xf>
    <xf numFmtId="49" fontId="21" fillId="4" borderId="0" xfId="0" applyNumberFormat="1" applyFont="1" applyFill="1" applyAlignment="1">
      <alignment horizontal="right" vertical="top"/>
    </xf>
    <xf numFmtId="0" fontId="21" fillId="4" borderId="0" xfId="0" applyFont="1" applyFill="1" applyBorder="1" applyAlignment="1"/>
    <xf numFmtId="166" fontId="21" fillId="4" borderId="0" xfId="0" applyNumberFormat="1" applyFont="1" applyFill="1" applyBorder="1"/>
    <xf numFmtId="165" fontId="21" fillId="4" borderId="0" xfId="0" applyNumberFormat="1" applyFont="1" applyFill="1" applyBorder="1" applyAlignment="1"/>
    <xf numFmtId="0" fontId="21" fillId="4" borderId="0" xfId="0" applyFont="1" applyFill="1" applyBorder="1" applyAlignment="1">
      <alignment horizontal="center"/>
    </xf>
    <xf numFmtId="169" fontId="21" fillId="4" borderId="0" xfId="0" applyNumberFormat="1" applyFont="1" applyFill="1" applyBorder="1" applyAlignment="1"/>
    <xf numFmtId="0" fontId="7" fillId="4" borderId="0" xfId="0" applyFont="1" applyFill="1" applyBorder="1" applyAlignment="1"/>
    <xf numFmtId="0" fontId="5" fillId="4" borderId="0" xfId="0" applyFont="1" applyFill="1" applyBorder="1" applyAlignment="1"/>
    <xf numFmtId="165" fontId="5" fillId="4" borderId="0" xfId="0" applyNumberFormat="1" applyFont="1" applyFill="1" applyBorder="1" applyAlignment="1"/>
    <xf numFmtId="0" fontId="5" fillId="4" borderId="0" xfId="0" applyFont="1" applyFill="1" applyBorder="1" applyAlignment="1">
      <alignment horizontal="center"/>
    </xf>
    <xf numFmtId="169" fontId="5" fillId="4" borderId="0" xfId="0" applyNumberFormat="1" applyFont="1" applyFill="1" applyBorder="1" applyAlignment="1"/>
    <xf numFmtId="0" fontId="21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170" fontId="21" fillId="4" borderId="0" xfId="0" applyNumberFormat="1" applyFont="1" applyFill="1" applyAlignment="1" applyProtection="1">
      <alignment vertical="center"/>
    </xf>
    <xf numFmtId="3" fontId="21" fillId="4" borderId="12" xfId="0" applyNumberFormat="1" applyFont="1" applyFill="1" applyBorder="1"/>
    <xf numFmtId="0" fontId="32" fillId="4" borderId="0" xfId="0" applyFont="1" applyFill="1" applyAlignment="1"/>
    <xf numFmtId="166" fontId="32" fillId="4" borderId="0" xfId="0" applyNumberFormat="1" applyFont="1" applyFill="1" applyBorder="1"/>
    <xf numFmtId="0" fontId="32" fillId="4" borderId="0" xfId="0" applyFont="1" applyFill="1"/>
    <xf numFmtId="4" fontId="29" fillId="5" borderId="11" xfId="6" applyNumberFormat="1" applyFont="1" applyFill="1" applyBorder="1" applyAlignment="1">
      <alignment horizontal="right" wrapText="1"/>
    </xf>
    <xf numFmtId="4" fontId="29" fillId="5" borderId="0" xfId="6" applyNumberFormat="1" applyFont="1" applyFill="1" applyBorder="1" applyAlignment="1">
      <alignment horizontal="right" wrapText="1"/>
    </xf>
    <xf numFmtId="4" fontId="29" fillId="5" borderId="11" xfId="6" applyNumberFormat="1" applyFont="1" applyFill="1" applyBorder="1" applyAlignment="1">
      <alignment horizontal="right" wrapText="1"/>
    </xf>
    <xf numFmtId="4" fontId="29" fillId="5" borderId="0" xfId="6" applyNumberFormat="1" applyFont="1" applyFill="1" applyBorder="1" applyAlignment="1">
      <alignment horizontal="right" wrapText="1"/>
    </xf>
    <xf numFmtId="4" fontId="21" fillId="4" borderId="0" xfId="0" applyNumberFormat="1" applyFont="1" applyFill="1" applyBorder="1" applyAlignment="1">
      <alignment horizontal="right"/>
    </xf>
    <xf numFmtId="165" fontId="21" fillId="4" borderId="0" xfId="0" applyNumberFormat="1" applyFont="1" applyFill="1" applyAlignment="1">
      <alignment vertical="top"/>
    </xf>
    <xf numFmtId="165" fontId="21" fillId="4" borderId="0" xfId="0" applyNumberFormat="1" applyFont="1" applyFill="1" applyAlignment="1">
      <alignment vertical="top"/>
    </xf>
    <xf numFmtId="165" fontId="21" fillId="4" borderId="0" xfId="0" applyNumberFormat="1" applyFont="1" applyFill="1" applyAlignment="1">
      <alignment vertical="top"/>
    </xf>
    <xf numFmtId="165" fontId="21" fillId="4" borderId="0" xfId="0" applyNumberFormat="1" applyFont="1" applyFill="1" applyAlignment="1">
      <alignment vertical="top"/>
    </xf>
    <xf numFmtId="0" fontId="21" fillId="4" borderId="0" xfId="0" applyFont="1" applyFill="1" applyAlignment="1"/>
    <xf numFmtId="165" fontId="21" fillId="4" borderId="0" xfId="0" applyNumberFormat="1" applyFont="1" applyFill="1" applyAlignment="1"/>
    <xf numFmtId="165" fontId="21" fillId="0" borderId="0" xfId="0" applyNumberFormat="1" applyFont="1" applyFill="1" applyBorder="1" applyAlignment="1">
      <alignment horizontal="right" vertical="top"/>
    </xf>
    <xf numFmtId="0" fontId="21" fillId="6" borderId="0" xfId="0" applyFont="1" applyFill="1"/>
    <xf numFmtId="4" fontId="29" fillId="7" borderId="0" xfId="6" applyNumberFormat="1" applyFont="1" applyFill="1" applyBorder="1" applyAlignment="1">
      <alignment horizontal="right" wrapText="1"/>
    </xf>
    <xf numFmtId="4" fontId="21" fillId="6" borderId="0" xfId="0" applyNumberFormat="1" applyFont="1" applyFill="1"/>
    <xf numFmtId="164" fontId="21" fillId="6" borderId="9" xfId="0" applyNumberFormat="1" applyFont="1" applyFill="1" applyBorder="1"/>
    <xf numFmtId="4" fontId="3" fillId="6" borderId="9" xfId="0" applyNumberFormat="1" applyFont="1" applyFill="1" applyBorder="1"/>
    <xf numFmtId="4" fontId="3" fillId="6" borderId="0" xfId="0" applyNumberFormat="1" applyFont="1" applyFill="1" applyBorder="1"/>
    <xf numFmtId="4" fontId="29" fillId="7" borderId="11" xfId="6" applyNumberFormat="1" applyFont="1" applyFill="1" applyBorder="1" applyAlignment="1">
      <alignment horizontal="right" wrapText="1"/>
    </xf>
    <xf numFmtId="4" fontId="29" fillId="7" borderId="9" xfId="6" applyNumberFormat="1" applyFont="1" applyFill="1" applyBorder="1" applyAlignment="1">
      <alignment horizontal="right" wrapText="1"/>
    </xf>
    <xf numFmtId="2" fontId="29" fillId="7" borderId="9" xfId="6" applyNumberFormat="1" applyFont="1" applyFill="1" applyBorder="1" applyAlignment="1">
      <alignment horizontal="right" wrapText="1"/>
    </xf>
    <xf numFmtId="0" fontId="20" fillId="8" borderId="0" xfId="0" applyFont="1" applyFill="1"/>
    <xf numFmtId="4" fontId="20" fillId="8" borderId="0" xfId="0" applyNumberFormat="1" applyFont="1" applyFill="1" applyBorder="1"/>
    <xf numFmtId="4" fontId="20" fillId="8" borderId="0" xfId="0" applyNumberFormat="1" applyFont="1" applyFill="1"/>
    <xf numFmtId="2" fontId="20" fillId="8" borderId="9" xfId="0" applyNumberFormat="1" applyFont="1" applyFill="1" applyBorder="1"/>
    <xf numFmtId="4" fontId="19" fillId="8" borderId="0" xfId="0" applyNumberFormat="1" applyFont="1" applyFill="1" applyBorder="1"/>
    <xf numFmtId="4" fontId="19" fillId="8" borderId="0" xfId="0" applyNumberFormat="1" applyFont="1" applyFill="1"/>
    <xf numFmtId="2" fontId="19" fillId="8" borderId="9" xfId="0" applyNumberFormat="1" applyFont="1" applyFill="1" applyBorder="1"/>
    <xf numFmtId="4" fontId="21" fillId="6" borderId="0" xfId="0" applyNumberFormat="1" applyFont="1" applyFill="1" applyBorder="1" applyAlignment="1">
      <alignment horizontal="right"/>
    </xf>
    <xf numFmtId="4" fontId="21" fillId="6" borderId="0" xfId="0" applyNumberFormat="1" applyFont="1" applyFill="1" applyAlignment="1">
      <alignment horizontal="right"/>
    </xf>
    <xf numFmtId="0" fontId="21" fillId="6" borderId="4" xfId="0" applyFont="1" applyFill="1" applyBorder="1"/>
    <xf numFmtId="165" fontId="21" fillId="6" borderId="4" xfId="0" applyNumberFormat="1" applyFont="1" applyFill="1" applyBorder="1" applyAlignment="1">
      <alignment horizontal="right"/>
    </xf>
    <xf numFmtId="164" fontId="21" fillId="6" borderId="4" xfId="0" applyNumberFormat="1" applyFont="1" applyFill="1" applyBorder="1"/>
    <xf numFmtId="0" fontId="5" fillId="6" borderId="4" xfId="0" applyFont="1" applyFill="1" applyBorder="1"/>
    <xf numFmtId="0" fontId="5" fillId="6" borderId="10" xfId="0" applyFont="1" applyFill="1" applyBorder="1"/>
    <xf numFmtId="4" fontId="21" fillId="6" borderId="15" xfId="0" applyNumberFormat="1" applyFont="1" applyFill="1" applyBorder="1" applyAlignment="1">
      <alignment horizontal="right"/>
    </xf>
    <xf numFmtId="4" fontId="21" fillId="6" borderId="4" xfId="0" applyNumberFormat="1" applyFont="1" applyFill="1" applyBorder="1" applyAlignment="1">
      <alignment horizontal="right"/>
    </xf>
    <xf numFmtId="4" fontId="3" fillId="6" borderId="10" xfId="0" applyNumberFormat="1" applyFont="1" applyFill="1" applyBorder="1"/>
    <xf numFmtId="0" fontId="21" fillId="8" borderId="0" xfId="0" applyFont="1" applyFill="1"/>
    <xf numFmtId="0" fontId="21" fillId="8" borderId="4" xfId="0" applyFont="1" applyFill="1" applyBorder="1"/>
    <xf numFmtId="164" fontId="20" fillId="8" borderId="0" xfId="0" applyNumberFormat="1" applyFont="1" applyFill="1" applyBorder="1" applyAlignment="1">
      <alignment horizontal="right"/>
    </xf>
    <xf numFmtId="0" fontId="21" fillId="8" borderId="4" xfId="0" applyFont="1" applyFill="1" applyBorder="1" applyAlignment="1"/>
    <xf numFmtId="165" fontId="20" fillId="8" borderId="4" xfId="0" applyNumberFormat="1" applyFont="1" applyFill="1" applyBorder="1" applyAlignment="1">
      <alignment horizontal="right" vertical="center" wrapText="1"/>
    </xf>
    <xf numFmtId="0" fontId="20" fillId="8" borderId="4" xfId="0" applyFont="1" applyFill="1" applyBorder="1" applyAlignment="1">
      <alignment horizontal="center"/>
    </xf>
    <xf numFmtId="169" fontId="20" fillId="8" borderId="4" xfId="0" applyNumberFormat="1" applyFont="1" applyFill="1" applyBorder="1" applyAlignment="1">
      <alignment horizontal="right"/>
    </xf>
    <xf numFmtId="0" fontId="20" fillId="9" borderId="0" xfId="0" applyFont="1" applyFill="1" applyAlignment="1">
      <alignment horizontal="left"/>
    </xf>
    <xf numFmtId="0" fontId="20" fillId="9" borderId="0" xfId="0" applyFont="1" applyFill="1" applyAlignment="1">
      <alignment horizontal="left" vertical="top"/>
    </xf>
    <xf numFmtId="0" fontId="21" fillId="9" borderId="0" xfId="0" applyFont="1" applyFill="1" applyAlignment="1">
      <alignment vertical="top"/>
    </xf>
    <xf numFmtId="3" fontId="20" fillId="9" borderId="0" xfId="0" applyNumberFormat="1" applyFont="1" applyFill="1" applyAlignment="1"/>
    <xf numFmtId="3" fontId="20" fillId="9" borderId="0" xfId="0" applyNumberFormat="1" applyFont="1" applyFill="1" applyAlignment="1" applyProtection="1"/>
    <xf numFmtId="0" fontId="21" fillId="6" borderId="0" xfId="0" applyFont="1" applyFill="1" applyAlignment="1">
      <alignment vertical="top"/>
    </xf>
    <xf numFmtId="0" fontId="21" fillId="6" borderId="0" xfId="0" applyFont="1" applyFill="1" applyAlignment="1">
      <alignment vertical="center"/>
    </xf>
    <xf numFmtId="3" fontId="21" fillId="6" borderId="0" xfId="0" applyNumberFormat="1" applyFont="1" applyFill="1" applyAlignment="1" applyProtection="1">
      <alignment vertical="top"/>
    </xf>
    <xf numFmtId="165" fontId="21" fillId="6" borderId="0" xfId="0" applyNumberFormat="1" applyFont="1" applyFill="1" applyAlignment="1">
      <alignment vertical="top"/>
    </xf>
    <xf numFmtId="0" fontId="21" fillId="6" borderId="0" xfId="0" applyFont="1" applyFill="1" applyAlignment="1">
      <alignment horizontal="center" vertical="top"/>
    </xf>
    <xf numFmtId="169" fontId="21" fillId="6" borderId="0" xfId="0" applyNumberFormat="1" applyFont="1" applyFill="1" applyAlignment="1">
      <alignment vertical="top"/>
    </xf>
    <xf numFmtId="167" fontId="21" fillId="6" borderId="0" xfId="0" applyNumberFormat="1" applyFont="1" applyFill="1" applyAlignment="1">
      <alignment vertical="top"/>
    </xf>
    <xf numFmtId="0" fontId="21" fillId="6" borderId="0" xfId="0" applyFont="1" applyFill="1" applyAlignment="1">
      <alignment horizontal="left" vertical="top"/>
    </xf>
    <xf numFmtId="0" fontId="21" fillId="6" borderId="0" xfId="0" applyFont="1" applyFill="1" applyAlignment="1">
      <alignment horizontal="left" vertical="center"/>
    </xf>
    <xf numFmtId="0" fontId="21" fillId="6" borderId="0" xfId="0" applyFont="1" applyFill="1" applyAlignment="1">
      <alignment horizontal="center"/>
    </xf>
    <xf numFmtId="0" fontId="21" fillId="6" borderId="0" xfId="0" applyFont="1" applyFill="1" applyAlignment="1"/>
    <xf numFmtId="165" fontId="21" fillId="6" borderId="0" xfId="0" applyNumberFormat="1" applyFont="1" applyFill="1" applyAlignment="1">
      <alignment vertical="center"/>
    </xf>
    <xf numFmtId="0" fontId="21" fillId="6" borderId="0" xfId="0" applyFont="1" applyFill="1" applyAlignment="1">
      <alignment horizontal="center" vertical="center" wrapText="1"/>
    </xf>
    <xf numFmtId="0" fontId="21" fillId="6" borderId="0" xfId="0" applyNumberFormat="1" applyFont="1" applyFill="1" applyAlignment="1">
      <alignment vertical="center"/>
    </xf>
    <xf numFmtId="0" fontId="20" fillId="6" borderId="0" xfId="0" applyFont="1" applyFill="1" applyAlignment="1">
      <alignment horizontal="left" vertical="top"/>
    </xf>
    <xf numFmtId="0" fontId="20" fillId="6" borderId="0" xfId="0" applyFont="1" applyFill="1" applyAlignment="1">
      <alignment horizontal="left" vertical="center"/>
    </xf>
    <xf numFmtId="3" fontId="21" fillId="6" borderId="0" xfId="0" applyNumberFormat="1" applyFont="1" applyFill="1" applyAlignment="1" applyProtection="1">
      <alignment horizontal="right" vertical="top"/>
    </xf>
    <xf numFmtId="0" fontId="21" fillId="6" borderId="0" xfId="0" applyNumberFormat="1" applyFont="1" applyFill="1" applyAlignment="1">
      <alignment vertical="top"/>
    </xf>
    <xf numFmtId="169" fontId="21" fillId="6" borderId="0" xfId="0" applyNumberFormat="1" applyFont="1" applyFill="1" applyAlignment="1"/>
    <xf numFmtId="3" fontId="21" fillId="6" borderId="0" xfId="0" applyNumberFormat="1" applyFont="1" applyFill="1" applyAlignment="1"/>
    <xf numFmtId="165" fontId="21" fillId="6" borderId="0" xfId="0" applyNumberFormat="1" applyFont="1" applyFill="1" applyAlignment="1"/>
    <xf numFmtId="0" fontId="20" fillId="8" borderId="5" xfId="0" applyFont="1" applyFill="1" applyBorder="1" applyAlignment="1">
      <alignment horizontal="center" vertical="center" wrapText="1"/>
    </xf>
    <xf numFmtId="0" fontId="20" fillId="8" borderId="0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center" vertical="center" wrapText="1"/>
    </xf>
    <xf numFmtId="2" fontId="21" fillId="6" borderId="8" xfId="0" applyNumberFormat="1" applyFont="1" applyFill="1" applyBorder="1" applyAlignment="1">
      <alignment vertical="center" wrapText="1"/>
    </xf>
    <xf numFmtId="0" fontId="21" fillId="6" borderId="8" xfId="0" applyFont="1" applyFill="1" applyBorder="1" applyAlignment="1">
      <alignment horizontal="center" vertical="center" wrapText="1"/>
    </xf>
    <xf numFmtId="3" fontId="21" fillId="6" borderId="8" xfId="0" applyNumberFormat="1" applyFont="1" applyFill="1" applyBorder="1" applyAlignment="1">
      <alignment vertical="center" wrapText="1"/>
    </xf>
    <xf numFmtId="0" fontId="21" fillId="6" borderId="8" xfId="0" applyFont="1" applyFill="1" applyBorder="1" applyAlignment="1">
      <alignment vertical="center" wrapText="1"/>
    </xf>
    <xf numFmtId="3" fontId="21" fillId="6" borderId="12" xfId="0" applyNumberFormat="1" applyFont="1" applyFill="1" applyBorder="1" applyAlignment="1">
      <alignment vertical="center" wrapText="1"/>
    </xf>
    <xf numFmtId="0" fontId="21" fillId="6" borderId="8" xfId="0" applyFont="1" applyFill="1" applyBorder="1"/>
    <xf numFmtId="0" fontId="21" fillId="6" borderId="8" xfId="0" applyFont="1" applyFill="1" applyBorder="1" applyAlignment="1">
      <alignment horizontal="center"/>
    </xf>
    <xf numFmtId="3" fontId="21" fillId="6" borderId="8" xfId="0" applyNumberFormat="1" applyFont="1" applyFill="1" applyBorder="1"/>
    <xf numFmtId="3" fontId="21" fillId="6" borderId="12" xfId="0" applyNumberFormat="1" applyFont="1" applyFill="1" applyBorder="1"/>
    <xf numFmtId="0" fontId="21" fillId="6" borderId="8" xfId="0" applyFont="1" applyFill="1" applyBorder="1" applyAlignment="1">
      <alignment wrapText="1"/>
    </xf>
    <xf numFmtId="0" fontId="21" fillId="10" borderId="8" xfId="0" applyFont="1" applyFill="1" applyBorder="1"/>
    <xf numFmtId="0" fontId="21" fillId="10" borderId="8" xfId="0" applyFont="1" applyFill="1" applyBorder="1" applyAlignment="1">
      <alignment horizontal="center"/>
    </xf>
    <xf numFmtId="3" fontId="21" fillId="10" borderId="8" xfId="0" applyNumberFormat="1" applyFont="1" applyFill="1" applyBorder="1"/>
    <xf numFmtId="3" fontId="21" fillId="10" borderId="12" xfId="0" applyNumberFormat="1" applyFont="1" applyFill="1" applyBorder="1"/>
    <xf numFmtId="3" fontId="21" fillId="10" borderId="8" xfId="0" applyNumberFormat="1" applyFont="1" applyFill="1" applyBorder="1" applyAlignment="1">
      <alignment horizontal="right"/>
    </xf>
    <xf numFmtId="3" fontId="21" fillId="10" borderId="0" xfId="0" applyNumberFormat="1" applyFont="1" applyFill="1"/>
    <xf numFmtId="3" fontId="21" fillId="0" borderId="8" xfId="0" applyNumberFormat="1" applyFont="1" applyFill="1" applyBorder="1" applyAlignment="1">
      <alignment horizontal="right"/>
    </xf>
    <xf numFmtId="3" fontId="21" fillId="6" borderId="8" xfId="0" applyNumberFormat="1" applyFont="1" applyFill="1" applyBorder="1" applyAlignment="1">
      <alignment horizontal="right"/>
    </xf>
    <xf numFmtId="3" fontId="21" fillId="6" borderId="12" xfId="0" applyNumberFormat="1" applyFont="1" applyFill="1" applyBorder="1" applyAlignment="1">
      <alignment horizontal="right" vertical="center"/>
    </xf>
    <xf numFmtId="3" fontId="21" fillId="6" borderId="8" xfId="0" applyNumberFormat="1" applyFont="1" applyFill="1" applyBorder="1" applyAlignment="1">
      <alignment horizontal="right" vertical="center"/>
    </xf>
    <xf numFmtId="0" fontId="21" fillId="6" borderId="8" xfId="0" applyFont="1" applyFill="1" applyBorder="1" applyAlignment="1">
      <alignment horizontal="center" vertical="center"/>
    </xf>
    <xf numFmtId="3" fontId="21" fillId="6" borderId="8" xfId="0" applyNumberFormat="1" applyFont="1" applyFill="1" applyBorder="1" applyAlignment="1">
      <alignment vertical="center"/>
    </xf>
    <xf numFmtId="0" fontId="21" fillId="6" borderId="8" xfId="0" applyFont="1" applyFill="1" applyBorder="1" applyAlignment="1">
      <alignment vertical="center"/>
    </xf>
    <xf numFmtId="0" fontId="22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left" vertical="top"/>
    </xf>
    <xf numFmtId="0" fontId="21" fillId="4" borderId="0" xfId="0" applyFont="1" applyFill="1" applyAlignment="1">
      <alignment horizontal="left" vertical="center"/>
    </xf>
    <xf numFmtId="0" fontId="21" fillId="6" borderId="0" xfId="0" applyFont="1" applyFill="1" applyAlignment="1">
      <alignment horizontal="left" vertical="center"/>
    </xf>
    <xf numFmtId="0" fontId="21" fillId="6" borderId="0" xfId="0" applyFont="1" applyFill="1" applyAlignment="1">
      <alignment horizontal="left" vertical="center" wrapText="1"/>
    </xf>
    <xf numFmtId="3" fontId="21" fillId="6" borderId="0" xfId="0" applyNumberFormat="1" applyFont="1" applyFill="1" applyAlignment="1" applyProtection="1">
      <alignment vertical="center"/>
    </xf>
    <xf numFmtId="169" fontId="21" fillId="6" borderId="0" xfId="0" applyNumberFormat="1" applyFont="1" applyFill="1" applyAlignment="1">
      <alignment vertical="center"/>
    </xf>
    <xf numFmtId="49" fontId="23" fillId="4" borderId="0" xfId="0" applyNumberFormat="1" applyFont="1" applyFill="1" applyAlignment="1">
      <alignment horizontal="left" vertical="top"/>
    </xf>
    <xf numFmtId="0" fontId="21" fillId="6" borderId="0" xfId="0" applyFont="1" applyFill="1" applyAlignment="1">
      <alignment horizontal="left" vertical="top"/>
    </xf>
    <xf numFmtId="0" fontId="5" fillId="4" borderId="14" xfId="0" applyFont="1" applyFill="1" applyBorder="1"/>
    <xf numFmtId="0" fontId="5" fillId="4" borderId="5" xfId="0" applyFont="1" applyFill="1" applyBorder="1"/>
    <xf numFmtId="0" fontId="5" fillId="4" borderId="13" xfId="0" applyFont="1" applyFill="1" applyBorder="1"/>
    <xf numFmtId="3" fontId="35" fillId="0" borderId="11" xfId="0" applyNumberFormat="1" applyFont="1" applyFill="1" applyBorder="1" applyAlignment="1">
      <alignment horizontal="right" wrapText="1"/>
    </xf>
    <xf numFmtId="3" fontId="21" fillId="0" borderId="0" xfId="0" applyNumberFormat="1" applyFont="1" applyFill="1" applyBorder="1" applyAlignment="1">
      <alignment horizontal="right" wrapText="1"/>
    </xf>
    <xf numFmtId="0" fontId="21" fillId="0" borderId="9" xfId="0" applyFont="1" applyFill="1" applyBorder="1" applyAlignment="1">
      <alignment horizontal="right" wrapText="1"/>
    </xf>
    <xf numFmtId="3" fontId="35" fillId="6" borderId="11" xfId="0" applyNumberFormat="1" applyFont="1" applyFill="1" applyBorder="1" applyAlignment="1">
      <alignment horizontal="right" wrapText="1"/>
    </xf>
    <xf numFmtId="3" fontId="21" fillId="6" borderId="0" xfId="0" applyNumberFormat="1" applyFont="1" applyFill="1" applyBorder="1" applyAlignment="1">
      <alignment horizontal="right" wrapText="1"/>
    </xf>
    <xf numFmtId="0" fontId="21" fillId="6" borderId="9" xfId="0" applyFont="1" applyFill="1" applyBorder="1" applyAlignment="1">
      <alignment horizontal="right" wrapText="1"/>
    </xf>
    <xf numFmtId="0" fontId="35" fillId="0" borderId="11" xfId="0" applyFont="1" applyFill="1" applyBorder="1" applyAlignment="1">
      <alignment horizontal="right" wrapText="1"/>
    </xf>
    <xf numFmtId="0" fontId="35" fillId="0" borderId="0" xfId="0" applyFont="1" applyFill="1" applyBorder="1" applyAlignment="1">
      <alignment horizontal="right" wrapText="1"/>
    </xf>
    <xf numFmtId="0" fontId="35" fillId="0" borderId="9" xfId="0" applyFont="1" applyFill="1" applyBorder="1" applyAlignment="1">
      <alignment horizontal="right" wrapText="1"/>
    </xf>
    <xf numFmtId="3" fontId="33" fillId="8" borderId="11" xfId="0" applyNumberFormat="1" applyFont="1" applyFill="1" applyBorder="1" applyAlignment="1">
      <alignment horizontal="right" wrapText="1"/>
    </xf>
    <xf numFmtId="3" fontId="33" fillId="8" borderId="0" xfId="0" applyNumberFormat="1" applyFont="1" applyFill="1" applyBorder="1" applyAlignment="1">
      <alignment horizontal="right" wrapText="1"/>
    </xf>
    <xf numFmtId="0" fontId="33" fillId="8" borderId="9" xfId="0" applyFont="1" applyFill="1" applyBorder="1" applyAlignment="1">
      <alignment horizontal="right" wrapText="1"/>
    </xf>
    <xf numFmtId="3" fontId="35" fillId="6" borderId="15" xfId="0" applyNumberFormat="1" applyFont="1" applyFill="1" applyBorder="1" applyAlignment="1">
      <alignment horizontal="right" wrapText="1"/>
    </xf>
    <xf numFmtId="3" fontId="21" fillId="6" borderId="4" xfId="0" applyNumberFormat="1" applyFont="1" applyFill="1" applyBorder="1" applyAlignment="1">
      <alignment horizontal="right" wrapText="1"/>
    </xf>
    <xf numFmtId="0" fontId="21" fillId="6" borderId="10" xfId="0" applyFont="1" applyFill="1" applyBorder="1" applyAlignment="1">
      <alignment horizontal="right" wrapText="1"/>
    </xf>
    <xf numFmtId="0" fontId="21" fillId="4" borderId="0" xfId="0" applyFont="1" applyFill="1" applyBorder="1" applyAlignment="1">
      <alignment horizontal="left" vertical="center" wrapText="1"/>
    </xf>
    <xf numFmtId="3" fontId="34" fillId="0" borderId="11" xfId="0" applyNumberFormat="1" applyFont="1" applyFill="1" applyBorder="1" applyAlignment="1">
      <alignment horizontal="right" wrapText="1"/>
    </xf>
    <xf numFmtId="3" fontId="21" fillId="11" borderId="12" xfId="0" applyNumberFormat="1" applyFont="1" applyFill="1" applyBorder="1"/>
    <xf numFmtId="3" fontId="21" fillId="11" borderId="8" xfId="0" applyNumberFormat="1" applyFont="1" applyFill="1" applyBorder="1"/>
    <xf numFmtId="3" fontId="21" fillId="11" borderId="8" xfId="0" applyNumberFormat="1" applyFont="1" applyFill="1" applyBorder="1" applyAlignment="1">
      <alignment horizontal="right"/>
    </xf>
    <xf numFmtId="165" fontId="21" fillId="0" borderId="0" xfId="0" applyNumberFormat="1" applyFont="1" applyFill="1" applyAlignment="1">
      <alignment vertical="top"/>
    </xf>
    <xf numFmtId="1" fontId="25" fillId="8" borderId="0" xfId="0" applyNumberFormat="1" applyFont="1" applyFill="1" applyAlignment="1">
      <alignment horizontal="center"/>
    </xf>
    <xf numFmtId="165" fontId="20" fillId="8" borderId="14" xfId="0" applyNumberFormat="1" applyFont="1" applyFill="1" applyBorder="1" applyAlignment="1">
      <alignment horizontal="center" vertical="center" wrapText="1"/>
    </xf>
    <xf numFmtId="165" fontId="20" fillId="8" borderId="15" xfId="0" applyNumberFormat="1" applyFont="1" applyFill="1" applyBorder="1" applyAlignment="1">
      <alignment horizontal="center" vertical="center" wrapText="1"/>
    </xf>
    <xf numFmtId="165" fontId="20" fillId="8" borderId="5" xfId="0" applyNumberFormat="1" applyFont="1" applyFill="1" applyBorder="1" applyAlignment="1">
      <alignment horizontal="center" vertical="center" wrapText="1"/>
    </xf>
    <xf numFmtId="165" fontId="20" fillId="8" borderId="4" xfId="0" applyNumberFormat="1" applyFont="1" applyFill="1" applyBorder="1" applyAlignment="1">
      <alignment horizontal="center" vertical="center" wrapText="1"/>
    </xf>
    <xf numFmtId="164" fontId="20" fillId="8" borderId="13" xfId="0" applyNumberFormat="1" applyFont="1" applyFill="1" applyBorder="1" applyAlignment="1">
      <alignment horizontal="center"/>
    </xf>
    <xf numFmtId="164" fontId="20" fillId="8" borderId="10" xfId="0" applyNumberFormat="1" applyFont="1" applyFill="1" applyBorder="1" applyAlignment="1">
      <alignment horizontal="center"/>
    </xf>
    <xf numFmtId="2" fontId="21" fillId="4" borderId="0" xfId="0" applyNumberFormat="1" applyFont="1" applyFill="1" applyBorder="1" applyAlignment="1">
      <alignment horizontal="left" vertical="center" wrapText="1"/>
    </xf>
    <xf numFmtId="165" fontId="25" fillId="4" borderId="0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165" fontId="20" fillId="8" borderId="0" xfId="0" applyNumberFormat="1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left"/>
    </xf>
    <xf numFmtId="0" fontId="21" fillId="4" borderId="0" xfId="0" applyFont="1" applyFill="1" applyAlignment="1">
      <alignment horizontal="left" vertical="top"/>
    </xf>
    <xf numFmtId="0" fontId="21" fillId="6" borderId="0" xfId="0" applyFont="1" applyFill="1" applyAlignment="1">
      <alignment horizontal="left" vertical="top"/>
    </xf>
    <xf numFmtId="0" fontId="21" fillId="4" borderId="0" xfId="0" applyFont="1" applyFill="1" applyAlignment="1">
      <alignment horizontal="left" vertical="center"/>
    </xf>
    <xf numFmtId="0" fontId="21" fillId="6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 wrapText="1"/>
    </xf>
    <xf numFmtId="0" fontId="21" fillId="6" borderId="0" xfId="0" applyFont="1" applyFill="1" applyAlignment="1">
      <alignment horizontal="left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0" fillId="8" borderId="12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left" vertical="center" wrapText="1"/>
    </xf>
    <xf numFmtId="0" fontId="22" fillId="4" borderId="0" xfId="0" applyFont="1" applyFill="1" applyBorder="1" applyAlignment="1">
      <alignment horizontal="center" vertical="center" wrapText="1"/>
    </xf>
  </cellXfs>
  <cellStyles count="9">
    <cellStyle name="Anuari" xfId="1"/>
    <cellStyle name="Entrada" xfId="2" builtinId="20" customBuiltin="1"/>
    <cellStyle name="Euro" xfId="3"/>
    <cellStyle name="Neutral" xfId="4" builtinId="28" customBuiltin="1"/>
    <cellStyle name="Normal" xfId="0" builtinId="0"/>
    <cellStyle name="Normal 2" xfId="5"/>
    <cellStyle name="Normal_Hoja5" xfId="6"/>
    <cellStyle name="Título 1" xfId="7"/>
    <cellStyle name="Total" xfId="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HS\Hidrologia\Anuari%202004\Form_anuari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HS_SOM\Treballs\Anuaris_recull\Anuari%20cedex\Resums\98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Full anuari"/>
      <sheetName val="Raw data"/>
      <sheetName val="Castellbell"/>
      <sheetName val="Graf_castelló"/>
      <sheetName val="Castelló Emp"/>
      <sheetName val="Turb Boadella"/>
      <sheetName val="Boadella"/>
      <sheetName val="Perelada"/>
      <sheetName val="Manol"/>
      <sheetName val="Olot"/>
      <sheetName val="Gráf_Olot"/>
      <sheetName val="Esponellà"/>
      <sheetName val="Garrigàs R"/>
      <sheetName val="Garrigàs C"/>
      <sheetName val="Gráf_garrigas"/>
      <sheetName val="Pont de Molins"/>
      <sheetName val="SJ AbadessesC"/>
      <sheetName val="SJ Abadesses R"/>
      <sheetName val="Ripoll C"/>
      <sheetName val="Ripoll R"/>
      <sheetName val="Ter Masies"/>
      <sheetName val="Gurri Masies"/>
      <sheetName val="Sau"/>
      <sheetName val="Susqueda"/>
      <sheetName val="Graf_ter"/>
      <sheetName val="GráfGinestà"/>
      <sheetName val="Ginestà"/>
      <sheetName val="girona riu"/>
      <sheetName val="Onyar"/>
      <sheetName val="Graf_onyar"/>
      <sheetName val="Graf Salt-Girona"/>
      <sheetName val="Monar-Salt"/>
      <sheetName val="Monar"/>
      <sheetName val="Gotarra"/>
      <sheetName val="Onyar-Riud.."/>
      <sheetName val="Colomers"/>
      <sheetName val="Cardedeu"/>
      <sheetName val="Pardina"/>
      <sheetName val="Abast Past Ii"/>
      <sheetName val="Pasteral IIR"/>
      <sheetName val="Graf_PastI"/>
      <sheetName val="Pasteral I"/>
      <sheetName val="Canal Burés"/>
      <sheetName val="Torroella"/>
      <sheetName val="Sta Cristina"/>
      <sheetName val="Serra Daró"/>
      <sheetName val="Graf Daró"/>
      <sheetName val="La Bisbal"/>
      <sheetName val="SCeloni"/>
      <sheetName val="Rra SColoma"/>
      <sheetName val="Gráf-Tordera"/>
    </sheetNames>
    <sheetDataSet>
      <sheetData sheetId="0"/>
      <sheetData sheetId="1">
        <row r="4">
          <cell r="L4">
            <v>0</v>
          </cell>
        </row>
      </sheetData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a 7.5.05"/>
      <sheetName val="RawData"/>
      <sheetName val="Módulo1"/>
    </sheetNames>
    <sheetDataSet>
      <sheetData sheetId="0" refreshError="1"/>
      <sheetData sheetId="1">
        <row r="3">
          <cell r="A3">
            <v>10004</v>
          </cell>
          <cell r="B3">
            <v>1</v>
          </cell>
          <cell r="C3">
            <v>0.17154778552637118</v>
          </cell>
          <cell r="D3">
            <v>1.0775206921239422</v>
          </cell>
          <cell r="E3">
            <v>2.5230000019073491</v>
          </cell>
          <cell r="F3">
            <v>123.2200012207031</v>
          </cell>
          <cell r="G3">
            <v>1998</v>
          </cell>
          <cell r="H3">
            <v>1998</v>
          </cell>
          <cell r="I3">
            <v>10004</v>
          </cell>
          <cell r="J3">
            <v>123.2200012207031</v>
          </cell>
          <cell r="K3">
            <v>68133346058.140686</v>
          </cell>
          <cell r="L3">
            <v>36417.999999999993</v>
          </cell>
        </row>
        <row r="4">
          <cell r="A4">
            <v>10005</v>
          </cell>
          <cell r="B4">
            <v>1</v>
          </cell>
          <cell r="C4">
            <v>0</v>
          </cell>
          <cell r="D4">
            <v>9.5302306371192405</v>
          </cell>
          <cell r="E4">
            <v>0</v>
          </cell>
          <cell r="F4">
            <v>0</v>
          </cell>
          <cell r="G4">
            <v>1998</v>
          </cell>
          <cell r="H4">
            <v>1998</v>
          </cell>
          <cell r="I4">
            <v>10005</v>
          </cell>
          <cell r="J4">
            <v>0</v>
          </cell>
          <cell r="K4">
            <v>0</v>
          </cell>
          <cell r="L4" t="e">
            <v>#DIV/0!</v>
          </cell>
        </row>
        <row r="5">
          <cell r="A5">
            <v>10007</v>
          </cell>
          <cell r="B5">
            <v>1</v>
          </cell>
          <cell r="C5">
            <v>8.2768037819944656E-2</v>
          </cell>
          <cell r="D5">
            <v>0.19022348880399439</v>
          </cell>
          <cell r="E5">
            <v>1.0950000286102299</v>
          </cell>
          <cell r="F5">
            <v>8.9350004196166992</v>
          </cell>
          <cell r="G5">
            <v>1998</v>
          </cell>
          <cell r="H5">
            <v>1998</v>
          </cell>
          <cell r="I5">
            <v>10007</v>
          </cell>
          <cell r="J5">
            <v>8.9350004196166992</v>
          </cell>
          <cell r="K5">
            <v>25773638.526391171</v>
          </cell>
          <cell r="L5">
            <v>36132</v>
          </cell>
        </row>
        <row r="6">
          <cell r="A6">
            <v>10009</v>
          </cell>
          <cell r="B6">
            <v>1</v>
          </cell>
          <cell r="C6">
            <v>3.4610135312357994E-2</v>
          </cell>
          <cell r="D6">
            <v>0.16433727181937596</v>
          </cell>
          <cell r="E6">
            <v>0.32899999618530268</v>
          </cell>
          <cell r="F6">
            <v>3.6679999828338619</v>
          </cell>
          <cell r="G6">
            <v>1998</v>
          </cell>
          <cell r="H6">
            <v>1998</v>
          </cell>
          <cell r="I6">
            <v>10009</v>
          </cell>
          <cell r="J6">
            <v>3.6679999828338619</v>
          </cell>
          <cell r="K6">
            <v>1783117.5580766017</v>
          </cell>
          <cell r="L6">
            <v>36132</v>
          </cell>
        </row>
        <row r="7">
          <cell r="A7">
            <v>10010</v>
          </cell>
          <cell r="B7">
            <v>1</v>
          </cell>
          <cell r="C7">
            <v>0.46278876858214807</v>
          </cell>
          <cell r="D7">
            <v>4.9328750303346816</v>
          </cell>
          <cell r="E7">
            <v>0.93500000238418579</v>
          </cell>
          <cell r="F7">
            <v>37.291000366210938</v>
          </cell>
          <cell r="G7">
            <v>1998</v>
          </cell>
          <cell r="H7">
            <v>1998</v>
          </cell>
          <cell r="I7">
            <v>10010</v>
          </cell>
          <cell r="J7">
            <v>37.291000366210938</v>
          </cell>
          <cell r="K7">
            <v>1887926429.8751576</v>
          </cell>
          <cell r="L7">
            <v>36406</v>
          </cell>
        </row>
        <row r="8">
          <cell r="A8">
            <v>10011</v>
          </cell>
          <cell r="B8">
            <v>1</v>
          </cell>
          <cell r="C8">
            <v>0.10432904501483865</v>
          </cell>
          <cell r="D8">
            <v>5.2114475161245427E-2</v>
          </cell>
          <cell r="E8">
            <v>1.0829999446868901</v>
          </cell>
          <cell r="F8">
            <v>8.0139999389648438</v>
          </cell>
          <cell r="G8">
            <v>1998</v>
          </cell>
          <cell r="H8">
            <v>1998</v>
          </cell>
          <cell r="I8">
            <v>10011</v>
          </cell>
          <cell r="J8">
            <v>8.0139999389648438</v>
          </cell>
          <cell r="K8">
            <v>18737902.253594734</v>
          </cell>
          <cell r="L8">
            <v>36406</v>
          </cell>
        </row>
        <row r="9">
          <cell r="A9">
            <v>10012</v>
          </cell>
          <cell r="B9">
            <v>1</v>
          </cell>
          <cell r="C9">
            <v>5.4957035245144205E-2</v>
          </cell>
          <cell r="D9">
            <v>0.43512547346827102</v>
          </cell>
          <cell r="E9">
            <v>0.2389999926090241</v>
          </cell>
          <cell r="F9">
            <v>3.9769999980926509</v>
          </cell>
          <cell r="G9">
            <v>1998</v>
          </cell>
          <cell r="H9">
            <v>1998</v>
          </cell>
          <cell r="I9">
            <v>10012</v>
          </cell>
          <cell r="J9">
            <v>3.9769999980926509</v>
          </cell>
          <cell r="K9">
            <v>2289707.923362636</v>
          </cell>
          <cell r="L9">
            <v>36401</v>
          </cell>
        </row>
        <row r="10">
          <cell r="A10">
            <v>10013</v>
          </cell>
          <cell r="B10">
            <v>1</v>
          </cell>
          <cell r="C10">
            <v>3.0617215976195589E-2</v>
          </cell>
          <cell r="D10">
            <v>0.374465688460902</v>
          </cell>
          <cell r="E10">
            <v>0.37299999594688421</v>
          </cell>
          <cell r="F10">
            <v>6.3520002365112314</v>
          </cell>
          <cell r="G10">
            <v>1998</v>
          </cell>
          <cell r="H10">
            <v>1998</v>
          </cell>
          <cell r="I10">
            <v>10013</v>
          </cell>
          <cell r="J10">
            <v>6.3520002365112314</v>
          </cell>
          <cell r="K10">
            <v>9303323.9085540045</v>
          </cell>
          <cell r="L10">
            <v>36300.000000000007</v>
          </cell>
        </row>
        <row r="11">
          <cell r="A11">
            <v>10014</v>
          </cell>
          <cell r="B11">
            <v>1</v>
          </cell>
          <cell r="C11">
            <v>0.1244178362547943</v>
          </cell>
          <cell r="D11">
            <v>0.32901660904084168</v>
          </cell>
          <cell r="E11">
            <v>0.5899999737739563</v>
          </cell>
          <cell r="F11">
            <v>3.4460000991821289</v>
          </cell>
          <cell r="G11">
            <v>1998</v>
          </cell>
          <cell r="H11">
            <v>1998</v>
          </cell>
          <cell r="I11">
            <v>10014</v>
          </cell>
          <cell r="J11">
            <v>3.4460000991821289</v>
          </cell>
          <cell r="K11">
            <v>1479742.9817113478</v>
          </cell>
          <cell r="L11">
            <v>36161.000000000007</v>
          </cell>
        </row>
        <row r="12">
          <cell r="A12">
            <v>10015</v>
          </cell>
          <cell r="B12">
            <v>1</v>
          </cell>
          <cell r="C12">
            <v>8.1402159805955998E-2</v>
          </cell>
          <cell r="D12">
            <v>0.2085456644943979</v>
          </cell>
          <cell r="E12">
            <v>0.70599997043609619</v>
          </cell>
          <cell r="F12">
            <v>17.947999954223629</v>
          </cell>
          <cell r="G12">
            <v>1998</v>
          </cell>
          <cell r="H12">
            <v>1998</v>
          </cell>
          <cell r="I12">
            <v>10015</v>
          </cell>
          <cell r="J12">
            <v>17.947999954223629</v>
          </cell>
          <cell r="K12">
            <v>210502341.07048878</v>
          </cell>
          <cell r="L12">
            <v>36409</v>
          </cell>
        </row>
        <row r="13">
          <cell r="A13">
            <v>10016</v>
          </cell>
          <cell r="B13">
            <v>1</v>
          </cell>
          <cell r="C13">
            <v>0.44547359796419533</v>
          </cell>
          <cell r="D13">
            <v>2.9966488910047975</v>
          </cell>
          <cell r="E13">
            <v>0.95999997854232788</v>
          </cell>
          <cell r="F13">
            <v>20</v>
          </cell>
          <cell r="G13">
            <v>1998</v>
          </cell>
          <cell r="H13">
            <v>1998</v>
          </cell>
          <cell r="I13">
            <v>10016</v>
          </cell>
          <cell r="J13">
            <v>20</v>
          </cell>
          <cell r="K13">
            <v>289296000</v>
          </cell>
          <cell r="L13">
            <v>36162</v>
          </cell>
        </row>
        <row r="14">
          <cell r="A14">
            <v>10019</v>
          </cell>
          <cell r="B14">
            <v>1</v>
          </cell>
          <cell r="C14">
            <v>0</v>
          </cell>
          <cell r="D14">
            <v>13.544908645708267</v>
          </cell>
          <cell r="E14">
            <v>0</v>
          </cell>
          <cell r="F14">
            <v>136.75</v>
          </cell>
          <cell r="G14">
            <v>1998</v>
          </cell>
          <cell r="H14">
            <v>1998</v>
          </cell>
          <cell r="I14">
            <v>10019</v>
          </cell>
          <cell r="J14">
            <v>136.75</v>
          </cell>
          <cell r="K14">
            <v>93144607900.453125</v>
          </cell>
          <cell r="L14">
            <v>36423</v>
          </cell>
        </row>
        <row r="15">
          <cell r="A15">
            <v>10020</v>
          </cell>
          <cell r="B15">
            <v>1</v>
          </cell>
          <cell r="C15">
            <v>0.39218549238492367</v>
          </cell>
          <cell r="D15">
            <v>0.93284556401816954</v>
          </cell>
          <cell r="E15">
            <v>1.6349999904632571</v>
          </cell>
          <cell r="F15">
            <v>67.150001525878906</v>
          </cell>
          <cell r="G15">
            <v>1998</v>
          </cell>
          <cell r="H15">
            <v>1998</v>
          </cell>
          <cell r="I15">
            <v>10020</v>
          </cell>
          <cell r="J15">
            <v>67.150001525878906</v>
          </cell>
          <cell r="K15">
            <v>10954249666.760378</v>
          </cell>
          <cell r="L15">
            <v>36178</v>
          </cell>
        </row>
        <row r="16">
          <cell r="A16">
            <v>10023</v>
          </cell>
          <cell r="B16">
            <v>1</v>
          </cell>
          <cell r="C16">
            <v>0.26281215262739627</v>
          </cell>
          <cell r="D16">
            <v>7.5398739814758304</v>
          </cell>
          <cell r="E16">
            <v>3.255000114440918</v>
          </cell>
          <cell r="F16">
            <v>537.46002197265625</v>
          </cell>
          <cell r="G16">
            <v>1998</v>
          </cell>
          <cell r="H16">
            <v>1998</v>
          </cell>
          <cell r="I16">
            <v>10023</v>
          </cell>
          <cell r="J16">
            <v>537.46002197265625</v>
          </cell>
          <cell r="K16">
            <v>5653828917620.4326</v>
          </cell>
          <cell r="L16">
            <v>36417</v>
          </cell>
        </row>
        <row r="17">
          <cell r="A17">
            <v>10026</v>
          </cell>
          <cell r="B17">
            <v>1</v>
          </cell>
          <cell r="C17">
            <v>8.6496808106870687E-2</v>
          </cell>
          <cell r="D17">
            <v>0.28343734590158071</v>
          </cell>
          <cell r="E17">
            <v>0.45600000023841858</v>
          </cell>
          <cell r="F17">
            <v>4.8070001602172852</v>
          </cell>
          <cell r="G17">
            <v>1998</v>
          </cell>
          <cell r="H17">
            <v>1998</v>
          </cell>
          <cell r="I17">
            <v>10026</v>
          </cell>
          <cell r="J17">
            <v>4.8070001602172852</v>
          </cell>
          <cell r="K17">
            <v>4013418.1593140685</v>
          </cell>
          <cell r="L17">
            <v>36131.999999999993</v>
          </cell>
        </row>
        <row r="18">
          <cell r="A18">
            <v>10028</v>
          </cell>
          <cell r="B18">
            <v>1</v>
          </cell>
          <cell r="C18">
            <v>0.1278599456054707</v>
          </cell>
          <cell r="D18">
            <v>0.37210877384633234</v>
          </cell>
          <cell r="E18">
            <v>1.7359999418258669</v>
          </cell>
          <cell r="F18">
            <v>45.077999114990227</v>
          </cell>
          <cell r="G18">
            <v>1998</v>
          </cell>
          <cell r="H18">
            <v>1998</v>
          </cell>
          <cell r="I18">
            <v>10028</v>
          </cell>
          <cell r="J18">
            <v>45.077999114990227</v>
          </cell>
          <cell r="K18">
            <v>3335785051.9975939</v>
          </cell>
          <cell r="L18">
            <v>36417</v>
          </cell>
        </row>
        <row r="19">
          <cell r="A19">
            <v>10031</v>
          </cell>
          <cell r="B19">
            <v>1</v>
          </cell>
          <cell r="C19">
            <v>0</v>
          </cell>
          <cell r="D19">
            <v>5.176328079014608</v>
          </cell>
          <cell r="E19">
            <v>0</v>
          </cell>
          <cell r="F19">
            <v>0</v>
          </cell>
          <cell r="G19">
            <v>1998</v>
          </cell>
          <cell r="H19">
            <v>1998</v>
          </cell>
          <cell r="I19">
            <v>10031</v>
          </cell>
          <cell r="J19">
            <v>0</v>
          </cell>
          <cell r="K19">
            <v>0</v>
          </cell>
          <cell r="L19" t="e">
            <v>#DIV/0!</v>
          </cell>
        </row>
        <row r="20">
          <cell r="A20">
            <v>10033</v>
          </cell>
          <cell r="B20">
            <v>1</v>
          </cell>
          <cell r="C20">
            <v>9.5700329930945349E-2</v>
          </cell>
          <cell r="D20">
            <v>7.6116070953950494</v>
          </cell>
          <cell r="E20">
            <v>1.878000020980835</v>
          </cell>
          <cell r="F20">
            <v>155.2799987792969</v>
          </cell>
          <cell r="G20">
            <v>1998</v>
          </cell>
          <cell r="H20">
            <v>1998</v>
          </cell>
          <cell r="I20">
            <v>10033</v>
          </cell>
          <cell r="J20">
            <v>155.2799987792969</v>
          </cell>
          <cell r="K20">
            <v>136367333015.89299</v>
          </cell>
          <cell r="L20">
            <v>36421.999999999993</v>
          </cell>
        </row>
        <row r="21">
          <cell r="A21">
            <v>10035</v>
          </cell>
          <cell r="B21">
            <v>1</v>
          </cell>
          <cell r="C21">
            <v>0.1143186839177211</v>
          </cell>
          <cell r="D21">
            <v>0.26813471229880098</v>
          </cell>
          <cell r="E21">
            <v>0.90100002288818359</v>
          </cell>
          <cell r="F21">
            <v>16.490999221801761</v>
          </cell>
          <cell r="G21">
            <v>1998</v>
          </cell>
          <cell r="H21">
            <v>1998</v>
          </cell>
          <cell r="I21">
            <v>10035</v>
          </cell>
          <cell r="J21">
            <v>16.490999221801761</v>
          </cell>
          <cell r="K21">
            <v>162043985.1056999</v>
          </cell>
          <cell r="L21">
            <v>36132</v>
          </cell>
        </row>
        <row r="22">
          <cell r="A22">
            <v>10037</v>
          </cell>
          <cell r="B22">
            <v>1</v>
          </cell>
          <cell r="C22">
            <v>0.14969520936273548</v>
          </cell>
          <cell r="D22">
            <v>0.1916459488427292</v>
          </cell>
          <cell r="E22">
            <v>0.95999997854232788</v>
          </cell>
          <cell r="F22">
            <v>19.079999923706058</v>
          </cell>
          <cell r="G22">
            <v>1998</v>
          </cell>
          <cell r="H22">
            <v>1998</v>
          </cell>
          <cell r="I22">
            <v>10037</v>
          </cell>
          <cell r="J22">
            <v>19.079999923706058</v>
          </cell>
          <cell r="K22">
            <v>252959618.41793698</v>
          </cell>
          <cell r="L22">
            <v>36418</v>
          </cell>
        </row>
        <row r="23">
          <cell r="A23">
            <v>10044</v>
          </cell>
          <cell r="B23">
            <v>1</v>
          </cell>
          <cell r="C23">
            <v>0.21314014082085597</v>
          </cell>
          <cell r="D23">
            <v>1.9678416469325759</v>
          </cell>
          <cell r="E23">
            <v>1.7259999513626101</v>
          </cell>
          <cell r="F23">
            <v>137.67999267578131</v>
          </cell>
          <cell r="G23">
            <v>1998</v>
          </cell>
          <cell r="H23">
            <v>1998</v>
          </cell>
          <cell r="I23">
            <v>10044</v>
          </cell>
          <cell r="J23">
            <v>137.67999267578131</v>
          </cell>
          <cell r="K23">
            <v>95042241176.335587</v>
          </cell>
          <cell r="L23">
            <v>36417</v>
          </cell>
        </row>
        <row r="24">
          <cell r="A24">
            <v>10045</v>
          </cell>
          <cell r="B24">
            <v>1</v>
          </cell>
          <cell r="C24">
            <v>4.9754234256796148E-2</v>
          </cell>
          <cell r="D24">
            <v>0.25492075143702098</v>
          </cell>
          <cell r="E24">
            <v>0</v>
          </cell>
          <cell r="F24">
            <v>303</v>
          </cell>
          <cell r="G24">
            <v>1998</v>
          </cell>
          <cell r="H24">
            <v>1998</v>
          </cell>
          <cell r="I24">
            <v>10045</v>
          </cell>
          <cell r="J24">
            <v>303</v>
          </cell>
          <cell r="K24">
            <v>1013108367213</v>
          </cell>
          <cell r="L24">
            <v>36419</v>
          </cell>
        </row>
        <row r="25">
          <cell r="A25">
            <v>10046</v>
          </cell>
          <cell r="B25">
            <v>1</v>
          </cell>
          <cell r="C25">
            <v>4.1809837289624174E-2</v>
          </cell>
          <cell r="D25">
            <v>0.12577229130025219</v>
          </cell>
          <cell r="E25">
            <v>1.2560000419616699</v>
          </cell>
          <cell r="F25">
            <v>68.575996398925781</v>
          </cell>
          <cell r="G25">
            <v>1998</v>
          </cell>
          <cell r="H25">
            <v>1998</v>
          </cell>
          <cell r="I25">
            <v>10046</v>
          </cell>
          <cell r="J25">
            <v>68.575996398925781</v>
          </cell>
          <cell r="K25">
            <v>11744121775.157873</v>
          </cell>
          <cell r="L25">
            <v>36417</v>
          </cell>
        </row>
        <row r="26">
          <cell r="A26">
            <v>10047</v>
          </cell>
          <cell r="B26">
            <v>1</v>
          </cell>
          <cell r="C26">
            <v>0.19207722502824379</v>
          </cell>
          <cell r="D26">
            <v>2.8041355743800125</v>
          </cell>
          <cell r="E26">
            <v>0</v>
          </cell>
          <cell r="F26">
            <v>350</v>
          </cell>
          <cell r="G26">
            <v>1998</v>
          </cell>
          <cell r="H26">
            <v>1998</v>
          </cell>
          <cell r="I26">
            <v>10047</v>
          </cell>
          <cell r="J26">
            <v>350</v>
          </cell>
          <cell r="K26">
            <v>1561464625000</v>
          </cell>
          <cell r="L26">
            <v>36419</v>
          </cell>
        </row>
        <row r="27">
          <cell r="A27">
            <v>10049</v>
          </cell>
          <cell r="B27">
            <v>1</v>
          </cell>
          <cell r="C27">
            <v>0</v>
          </cell>
          <cell r="D27">
            <v>4.9480890188315145</v>
          </cell>
          <cell r="E27">
            <v>0</v>
          </cell>
          <cell r="F27">
            <v>770</v>
          </cell>
          <cell r="G27">
            <v>1998</v>
          </cell>
          <cell r="H27">
            <v>1998</v>
          </cell>
          <cell r="I27">
            <v>10049</v>
          </cell>
          <cell r="J27">
            <v>770</v>
          </cell>
          <cell r="K27">
            <v>16626018794000</v>
          </cell>
          <cell r="L27">
            <v>36418</v>
          </cell>
        </row>
        <row r="28">
          <cell r="A28">
            <v>10053</v>
          </cell>
          <cell r="B28">
            <v>1</v>
          </cell>
          <cell r="C28">
            <v>0</v>
          </cell>
          <cell r="D28">
            <v>3.3862132497029762</v>
          </cell>
          <cell r="E28">
            <v>0</v>
          </cell>
          <cell r="F28">
            <v>0</v>
          </cell>
          <cell r="G28">
            <v>1998</v>
          </cell>
          <cell r="H28">
            <v>1998</v>
          </cell>
          <cell r="I28">
            <v>10053</v>
          </cell>
          <cell r="J28">
            <v>0</v>
          </cell>
          <cell r="K28">
            <v>0</v>
          </cell>
          <cell r="L28" t="e">
            <v>#DIV/0!</v>
          </cell>
        </row>
        <row r="29">
          <cell r="A29">
            <v>10056</v>
          </cell>
          <cell r="B29">
            <v>1</v>
          </cell>
          <cell r="C29">
            <v>5.9467100992741793E-2</v>
          </cell>
          <cell r="D29">
            <v>0.29008291819549886</v>
          </cell>
          <cell r="E29">
            <v>0.43999999761581421</v>
          </cell>
          <cell r="F29">
            <v>3.7590000629425049</v>
          </cell>
          <cell r="G29">
            <v>1998</v>
          </cell>
          <cell r="H29">
            <v>1998</v>
          </cell>
          <cell r="I29">
            <v>10056</v>
          </cell>
          <cell r="J29">
            <v>3.7590000629425049</v>
          </cell>
          <cell r="K29">
            <v>1920637.5736408762</v>
          </cell>
          <cell r="L29">
            <v>36160</v>
          </cell>
        </row>
        <row r="30">
          <cell r="A30">
            <v>10064</v>
          </cell>
          <cell r="B30">
            <v>1</v>
          </cell>
          <cell r="C30">
            <v>4.8070117290282648E-2</v>
          </cell>
          <cell r="D30">
            <v>3.0076481774090533E-2</v>
          </cell>
          <cell r="E30">
            <v>0.43500000238418579</v>
          </cell>
          <cell r="F30">
            <v>1.7599999904632571</v>
          </cell>
          <cell r="G30">
            <v>1998</v>
          </cell>
          <cell r="H30">
            <v>1998</v>
          </cell>
          <cell r="I30">
            <v>10064</v>
          </cell>
          <cell r="J30">
            <v>1.7599999904632571</v>
          </cell>
          <cell r="K30">
            <v>197190.73471450448</v>
          </cell>
          <cell r="L30">
            <v>36169.999999999993</v>
          </cell>
        </row>
        <row r="31">
          <cell r="A31">
            <v>10068</v>
          </cell>
          <cell r="B31">
            <v>1</v>
          </cell>
          <cell r="C31">
            <v>0.13902763987648978</v>
          </cell>
          <cell r="D31">
            <v>1.6935792394696849</v>
          </cell>
          <cell r="E31">
            <v>1.9440000057220459</v>
          </cell>
          <cell r="F31">
            <v>92.224998474121094</v>
          </cell>
          <cell r="G31">
            <v>1998</v>
          </cell>
          <cell r="H31">
            <v>1998</v>
          </cell>
          <cell r="I31">
            <v>10068</v>
          </cell>
          <cell r="J31">
            <v>92.224998474121094</v>
          </cell>
          <cell r="K31">
            <v>28566830748.998959</v>
          </cell>
          <cell r="L31">
            <v>36418</v>
          </cell>
        </row>
        <row r="32">
          <cell r="A32">
            <v>10072</v>
          </cell>
          <cell r="B32">
            <v>1</v>
          </cell>
          <cell r="C32">
            <v>0.94999998807907104</v>
          </cell>
          <cell r="D32">
            <v>2.7736074499512404</v>
          </cell>
          <cell r="E32">
            <v>1.062999963760376</v>
          </cell>
          <cell r="F32">
            <v>8.6500005722045898</v>
          </cell>
          <cell r="G32">
            <v>1998</v>
          </cell>
          <cell r="H32">
            <v>1998</v>
          </cell>
          <cell r="I32">
            <v>10072</v>
          </cell>
          <cell r="J32">
            <v>8.6500005722045898</v>
          </cell>
          <cell r="K32">
            <v>23534670.079387531</v>
          </cell>
          <cell r="L32">
            <v>36363</v>
          </cell>
        </row>
        <row r="33">
          <cell r="A33">
            <v>10076</v>
          </cell>
          <cell r="B33">
            <v>1</v>
          </cell>
          <cell r="C33">
            <v>0</v>
          </cell>
          <cell r="D33">
            <v>0.99147183209249423</v>
          </cell>
          <cell r="E33">
            <v>0</v>
          </cell>
          <cell r="F33">
            <v>339</v>
          </cell>
          <cell r="G33">
            <v>1998</v>
          </cell>
          <cell r="H33">
            <v>1998</v>
          </cell>
          <cell r="I33">
            <v>10076</v>
          </cell>
          <cell r="J33">
            <v>339</v>
          </cell>
          <cell r="K33">
            <v>1418741461323</v>
          </cell>
          <cell r="L33">
            <v>36417</v>
          </cell>
        </row>
        <row r="34">
          <cell r="A34">
            <v>10077</v>
          </cell>
          <cell r="B34">
            <v>1</v>
          </cell>
          <cell r="C34">
            <v>7.3729553059611014E-2</v>
          </cell>
          <cell r="D34">
            <v>0.24557188425008972</v>
          </cell>
          <cell r="E34">
            <v>1.3159999847412109</v>
          </cell>
          <cell r="F34">
            <v>36.639999389648438</v>
          </cell>
          <cell r="G34">
            <v>1998</v>
          </cell>
          <cell r="H34">
            <v>1998</v>
          </cell>
          <cell r="I34">
            <v>10077</v>
          </cell>
          <cell r="J34">
            <v>36.639999389648438</v>
          </cell>
          <cell r="K34">
            <v>1791309129.9644043</v>
          </cell>
          <cell r="L34">
            <v>36417</v>
          </cell>
        </row>
        <row r="35">
          <cell r="A35">
            <v>10078</v>
          </cell>
          <cell r="B35">
            <v>1</v>
          </cell>
          <cell r="C35">
            <v>1.0704006391028835</v>
          </cell>
          <cell r="D35">
            <v>3.7015646067384171</v>
          </cell>
          <cell r="E35">
            <v>2.2259998321533199</v>
          </cell>
          <cell r="F35">
            <v>113.4550018310547</v>
          </cell>
          <cell r="G35">
            <v>1998</v>
          </cell>
          <cell r="H35">
            <v>1998</v>
          </cell>
          <cell r="I35">
            <v>10078</v>
          </cell>
          <cell r="J35">
            <v>113.4550018310547</v>
          </cell>
          <cell r="K35">
            <v>53190580676.907349</v>
          </cell>
          <cell r="L35">
            <v>36422</v>
          </cell>
        </row>
        <row r="36">
          <cell r="A36">
            <v>10079</v>
          </cell>
          <cell r="B36">
            <v>1</v>
          </cell>
          <cell r="C36">
            <v>0</v>
          </cell>
          <cell r="D36">
            <v>0.28611373880252955</v>
          </cell>
          <cell r="E36">
            <v>3.1059999465942378</v>
          </cell>
          <cell r="F36">
            <v>50.798999786376953</v>
          </cell>
          <cell r="G36">
            <v>1998</v>
          </cell>
          <cell r="H36">
            <v>1998</v>
          </cell>
          <cell r="I36">
            <v>10079</v>
          </cell>
          <cell r="J36">
            <v>50.798999786376953</v>
          </cell>
          <cell r="K36">
            <v>4756293790.3377638</v>
          </cell>
          <cell r="L36">
            <v>36283</v>
          </cell>
        </row>
        <row r="37">
          <cell r="A37">
            <v>10405</v>
          </cell>
          <cell r="B37">
            <v>1</v>
          </cell>
          <cell r="C37">
            <v>0</v>
          </cell>
          <cell r="D37">
            <v>9.3393943551468528</v>
          </cell>
          <cell r="E37">
            <v>0</v>
          </cell>
          <cell r="F37">
            <v>0</v>
          </cell>
          <cell r="G37">
            <v>1998</v>
          </cell>
          <cell r="H37">
            <v>1998</v>
          </cell>
          <cell r="I37">
            <v>10405</v>
          </cell>
          <cell r="J37">
            <v>0</v>
          </cell>
          <cell r="K37">
            <v>0</v>
          </cell>
          <cell r="L37" t="e">
            <v>#DIV/0!</v>
          </cell>
        </row>
        <row r="38">
          <cell r="A38">
            <v>10410</v>
          </cell>
          <cell r="B38">
            <v>1</v>
          </cell>
          <cell r="C38">
            <v>0.40232795183419262</v>
          </cell>
          <cell r="D38">
            <v>1.8951148578744024</v>
          </cell>
          <cell r="E38">
            <v>1.389999985694885</v>
          </cell>
          <cell r="F38">
            <v>9.7530002593994141</v>
          </cell>
          <cell r="G38">
            <v>1998</v>
          </cell>
          <cell r="H38">
            <v>1998</v>
          </cell>
          <cell r="I38">
            <v>10410</v>
          </cell>
          <cell r="J38">
            <v>9.7530002593994141</v>
          </cell>
          <cell r="K38">
            <v>33774402.294368945</v>
          </cell>
          <cell r="L38">
            <v>36406</v>
          </cell>
        </row>
        <row r="39">
          <cell r="A39">
            <v>10431</v>
          </cell>
          <cell r="B39">
            <v>1</v>
          </cell>
          <cell r="C39">
            <v>0</v>
          </cell>
          <cell r="D39">
            <v>3.6243937231089971</v>
          </cell>
          <cell r="E39">
            <v>0</v>
          </cell>
          <cell r="F39">
            <v>0</v>
          </cell>
          <cell r="G39">
            <v>1998</v>
          </cell>
          <cell r="H39">
            <v>1998</v>
          </cell>
          <cell r="I39">
            <v>10431</v>
          </cell>
          <cell r="J39">
            <v>0</v>
          </cell>
          <cell r="K39">
            <v>0</v>
          </cell>
          <cell r="L39" t="e">
            <v>#DIV/0!</v>
          </cell>
        </row>
        <row r="40">
          <cell r="A40">
            <v>10433</v>
          </cell>
          <cell r="B40">
            <v>1</v>
          </cell>
          <cell r="C40">
            <v>1.4147467514423475</v>
          </cell>
          <cell r="D40">
            <v>4.7706884675832164</v>
          </cell>
          <cell r="E40">
            <v>2.1099998950958252</v>
          </cell>
          <cell r="F40">
            <v>17.479999542236332</v>
          </cell>
          <cell r="G40">
            <v>1998</v>
          </cell>
          <cell r="H40">
            <v>1998</v>
          </cell>
          <cell r="I40">
            <v>10433</v>
          </cell>
          <cell r="J40">
            <v>17.479999542236332</v>
          </cell>
          <cell r="K40">
            <v>194530651.28760296</v>
          </cell>
          <cell r="L40">
            <v>36422</v>
          </cell>
        </row>
        <row r="41">
          <cell r="A41">
            <v>10442</v>
          </cell>
          <cell r="B41">
            <v>1</v>
          </cell>
          <cell r="C41">
            <v>0.16429201345336591</v>
          </cell>
          <cell r="D41">
            <v>0.22695604420613102</v>
          </cell>
          <cell r="E41">
            <v>1.4129999876022341</v>
          </cell>
          <cell r="F41">
            <v>2.961999893188477</v>
          </cell>
          <cell r="G41">
            <v>1998</v>
          </cell>
          <cell r="H41">
            <v>1998</v>
          </cell>
          <cell r="I41">
            <v>10442</v>
          </cell>
          <cell r="J41">
            <v>2.961999893188477</v>
          </cell>
          <cell r="K41">
            <v>939661.70259302575</v>
          </cell>
          <cell r="L41">
            <v>36159</v>
          </cell>
        </row>
        <row r="42">
          <cell r="A42">
            <v>10449</v>
          </cell>
          <cell r="B42">
            <v>1</v>
          </cell>
          <cell r="C42">
            <v>0</v>
          </cell>
          <cell r="D42">
            <v>2.5115085924835236</v>
          </cell>
          <cell r="E42">
            <v>0</v>
          </cell>
          <cell r="F42">
            <v>0</v>
          </cell>
          <cell r="G42">
            <v>1998</v>
          </cell>
          <cell r="H42">
            <v>1998</v>
          </cell>
          <cell r="I42">
            <v>10449</v>
          </cell>
          <cell r="J42">
            <v>0</v>
          </cell>
          <cell r="K42">
            <v>0</v>
          </cell>
          <cell r="L42" t="e">
            <v>#DIV/0!</v>
          </cell>
        </row>
        <row r="43">
          <cell r="A43">
            <v>10453</v>
          </cell>
          <cell r="B43">
            <v>1</v>
          </cell>
          <cell r="C43">
            <v>0</v>
          </cell>
          <cell r="D43">
            <v>2.1561456195295672</v>
          </cell>
          <cell r="E43">
            <v>0</v>
          </cell>
          <cell r="F43">
            <v>0</v>
          </cell>
          <cell r="G43">
            <v>1998</v>
          </cell>
          <cell r="H43">
            <v>1998</v>
          </cell>
          <cell r="I43">
            <v>10453</v>
          </cell>
          <cell r="J43">
            <v>0</v>
          </cell>
          <cell r="K43">
            <v>0</v>
          </cell>
          <cell r="L43" t="e">
            <v>#DIV/0!</v>
          </cell>
        </row>
        <row r="44">
          <cell r="A44">
            <v>10459</v>
          </cell>
          <cell r="B44">
            <v>1</v>
          </cell>
          <cell r="C44">
            <v>0</v>
          </cell>
          <cell r="D44">
            <v>6.7654272419132599</v>
          </cell>
          <cell r="E44">
            <v>0</v>
          </cell>
          <cell r="F44">
            <v>0</v>
          </cell>
          <cell r="G44">
            <v>1998</v>
          </cell>
          <cell r="H44">
            <v>1998</v>
          </cell>
          <cell r="I44">
            <v>10459</v>
          </cell>
          <cell r="J44">
            <v>0</v>
          </cell>
          <cell r="K44">
            <v>0</v>
          </cell>
          <cell r="L44" t="e">
            <v>#DIV/0!</v>
          </cell>
        </row>
        <row r="45">
          <cell r="A45">
            <v>10472</v>
          </cell>
          <cell r="B45">
            <v>1</v>
          </cell>
          <cell r="C45">
            <v>1.5820906374552479</v>
          </cell>
          <cell r="D45">
            <v>2.7656283055266289</v>
          </cell>
          <cell r="E45">
            <v>1.940000057220459</v>
          </cell>
          <cell r="F45">
            <v>8.6500005722045898</v>
          </cell>
          <cell r="G45">
            <v>1998</v>
          </cell>
          <cell r="H45">
            <v>1998</v>
          </cell>
          <cell r="I45">
            <v>10472</v>
          </cell>
          <cell r="J45">
            <v>8.6500005722045898</v>
          </cell>
          <cell r="K45">
            <v>23534670.079387531</v>
          </cell>
          <cell r="L45">
            <v>36363</v>
          </cell>
        </row>
        <row r="46">
          <cell r="A46">
            <v>10476</v>
          </cell>
          <cell r="B46">
            <v>1</v>
          </cell>
          <cell r="C46">
            <v>0</v>
          </cell>
          <cell r="D46">
            <v>0.29517154950801638</v>
          </cell>
          <cell r="E46">
            <v>0</v>
          </cell>
          <cell r="F46">
            <v>0</v>
          </cell>
          <cell r="G46">
            <v>1998</v>
          </cell>
          <cell r="H46">
            <v>1998</v>
          </cell>
          <cell r="I46">
            <v>10476</v>
          </cell>
          <cell r="J46">
            <v>0</v>
          </cell>
          <cell r="K46">
            <v>0</v>
          </cell>
          <cell r="L46" t="e">
            <v>#DIV/0!</v>
          </cell>
        </row>
        <row r="47">
          <cell r="A47">
            <v>10478</v>
          </cell>
          <cell r="B47">
            <v>1</v>
          </cell>
          <cell r="C47">
            <v>1.2905677868895336</v>
          </cell>
          <cell r="D47">
            <v>1.5975621319796942</v>
          </cell>
          <cell r="E47">
            <v>1.7640000581741331</v>
          </cell>
          <cell r="F47">
            <v>3.9800000190734859</v>
          </cell>
          <cell r="G47">
            <v>1998</v>
          </cell>
          <cell r="H47">
            <v>1998</v>
          </cell>
          <cell r="I47">
            <v>10478</v>
          </cell>
          <cell r="J47">
            <v>3.9800000190734859</v>
          </cell>
          <cell r="K47">
            <v>2295271.7753431206</v>
          </cell>
          <cell r="L47">
            <v>36407</v>
          </cell>
        </row>
        <row r="48">
          <cell r="A48">
            <v>10479</v>
          </cell>
          <cell r="B48">
            <v>1</v>
          </cell>
          <cell r="C48">
            <v>0</v>
          </cell>
          <cell r="D48">
            <v>3.6818221134936185E-3</v>
          </cell>
          <cell r="E48">
            <v>0</v>
          </cell>
          <cell r="F48">
            <v>0</v>
          </cell>
          <cell r="G48">
            <v>1998</v>
          </cell>
          <cell r="H48">
            <v>1998</v>
          </cell>
          <cell r="I48">
            <v>10479</v>
          </cell>
          <cell r="J48">
            <v>0</v>
          </cell>
          <cell r="K48">
            <v>0</v>
          </cell>
          <cell r="L48" t="e">
            <v>#DIV/0!</v>
          </cell>
        </row>
        <row r="49">
          <cell r="A49">
            <v>1002028</v>
          </cell>
          <cell r="B49">
            <v>1</v>
          </cell>
          <cell r="C49">
            <v>0.12246887776235195</v>
          </cell>
          <cell r="D49">
            <v>0.50037981606224036</v>
          </cell>
          <cell r="E49">
            <v>2.125999927520752</v>
          </cell>
          <cell r="F49">
            <v>169.8500061035156</v>
          </cell>
          <cell r="G49">
            <v>1998</v>
          </cell>
          <cell r="H49">
            <v>1998</v>
          </cell>
          <cell r="I49">
            <v>1002028</v>
          </cell>
          <cell r="J49">
            <v>169.8500061035156</v>
          </cell>
          <cell r="K49">
            <v>178399454851.13571</v>
          </cell>
          <cell r="L49">
            <v>36408</v>
          </cell>
        </row>
        <row r="50">
          <cell r="A50">
            <v>1002032</v>
          </cell>
          <cell r="B50">
            <v>1</v>
          </cell>
          <cell r="C50">
            <v>0.20465018173930083</v>
          </cell>
          <cell r="D50">
            <v>1.287917181902325</v>
          </cell>
          <cell r="E50">
            <v>0.94800001382827759</v>
          </cell>
          <cell r="F50">
            <v>42.199001312255859</v>
          </cell>
          <cell r="G50">
            <v>1998</v>
          </cell>
          <cell r="H50">
            <v>1998</v>
          </cell>
          <cell r="I50">
            <v>1002032</v>
          </cell>
          <cell r="J50">
            <v>42.199001312255859</v>
          </cell>
          <cell r="K50">
            <v>2715179341.0781713</v>
          </cell>
          <cell r="L50">
            <v>36131.999999999993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e">
            <v>#DIV/0!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 t="e">
            <v>#DIV/0!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 t="e">
            <v>#DIV/0!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 t="e">
            <v>#DIV/0!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e">
            <v>#DIV/0!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e">
            <v>#DIV/0!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e">
            <v>#DIV/0!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 t="e">
            <v>#DIV/0!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 t="e">
            <v>#DIV/0!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e">
            <v>#DIV/0!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e">
            <v>#DIV/0!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e">
            <v>#DIV/0!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e">
            <v>#DIV/0!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#DIV/0!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 t="e">
            <v>#DIV/0!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 t="e">
            <v>#DIV/0!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e">
            <v>#DIV/0!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e">
            <v>#DIV/0!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#DIV/0!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 t="e">
            <v>#DIV/0!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 t="e">
            <v>#DIV/0!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 t="e">
            <v>#DIV/0!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 t="e">
            <v>#DIV/0!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e">
            <v>#DIV/0!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 t="e">
            <v>#DIV/0!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 t="e">
            <v>#DIV/0!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#DIV/0!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#DIV/0!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 t="e">
            <v>#DIV/0!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 t="e">
            <v>#DIV/0!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e">
            <v>#DIV/0!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 t="e">
            <v>#DIV/0!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e">
            <v>#DIV/0!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#DIV/0!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 t="e">
            <v>#DIV/0!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 t="e">
            <v>#DIV/0!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e">
            <v>#DIV/0!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 t="e">
            <v>#DIV/0!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 t="e">
            <v>#DIV/0!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 t="e">
            <v>#DIV/0!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e">
            <v>#DIV/0!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 t="e">
            <v>#DIV/0!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 t="e">
            <v>#DIV/0!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 t="e">
            <v>#DIV/0!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e">
            <v>#DIV/0!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e">
            <v>#DIV/0!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 t="e">
            <v>#DIV/0!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 t="e">
            <v>#DIV/0!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e">
            <v>#DIV/0!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 t="e">
            <v>#DIV/0!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 t="e">
            <v>#DIV/0!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>
    <pageSetUpPr fitToPage="1"/>
  </sheetPr>
  <dimension ref="A1:B5"/>
  <sheetViews>
    <sheetView tabSelected="1" zoomScaleNormal="100" workbookViewId="0">
      <selection activeCell="D24" sqref="D24"/>
    </sheetView>
  </sheetViews>
  <sheetFormatPr defaultColWidth="9.1796875" defaultRowHeight="12.5"/>
  <cols>
    <col min="1" max="16384" width="9.1796875" style="2"/>
  </cols>
  <sheetData>
    <row r="1" spans="1:2" ht="18">
      <c r="A1" s="1" t="s">
        <v>117</v>
      </c>
      <c r="B1" s="1" t="s">
        <v>68</v>
      </c>
    </row>
    <row r="2" spans="1:2" ht="14">
      <c r="A2" s="3"/>
      <c r="B2" s="3"/>
    </row>
    <row r="3" spans="1:2" ht="14">
      <c r="A3" s="3" t="s">
        <v>118</v>
      </c>
      <c r="B3" s="3" t="s">
        <v>183</v>
      </c>
    </row>
    <row r="4" spans="1:2" ht="14">
      <c r="A4" s="3" t="s">
        <v>119</v>
      </c>
      <c r="B4" s="3" t="s">
        <v>185</v>
      </c>
    </row>
    <row r="5" spans="1:2" ht="14">
      <c r="A5" s="3" t="s">
        <v>120</v>
      </c>
      <c r="B5" s="3" t="s">
        <v>182</v>
      </c>
    </row>
  </sheetData>
  <phoneticPr fontId="10" type="noConversion"/>
  <pageMargins left="0.19685039370078741" right="0.19685039370078741" top="0.5511811023622047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/>
  <dimension ref="A1:AF69"/>
  <sheetViews>
    <sheetView zoomScale="85" zoomScaleNormal="85" workbookViewId="0">
      <pane xSplit="1" topLeftCell="O1" activePane="topRight" state="frozen"/>
      <selection activeCell="D24" sqref="D24"/>
      <selection pane="topRight" activeCell="D24" sqref="D24"/>
    </sheetView>
  </sheetViews>
  <sheetFormatPr defaultColWidth="11.453125" defaultRowHeight="9"/>
  <cols>
    <col min="1" max="1" width="19.54296875" style="8" customWidth="1"/>
    <col min="2" max="2" width="3.7265625" style="8" hidden="1" customWidth="1"/>
    <col min="3" max="3" width="13.1796875" style="8" hidden="1" customWidth="1"/>
    <col min="4" max="4" width="14.54296875" style="30" hidden="1" customWidth="1"/>
    <col min="5" max="5" width="9.54296875" style="6" hidden="1" customWidth="1"/>
    <col min="6" max="6" width="13.1796875" style="7" hidden="1" customWidth="1"/>
    <col min="7" max="7" width="14.54296875" style="8" hidden="1" customWidth="1"/>
    <col min="8" max="8" width="9.26953125" style="8" hidden="1" customWidth="1"/>
    <col min="9" max="9" width="11.453125" style="8" hidden="1" customWidth="1"/>
    <col min="10" max="10" width="12.7265625" style="8" hidden="1" customWidth="1"/>
    <col min="11" max="12" width="11.453125" style="8" hidden="1" customWidth="1"/>
    <col min="13" max="13" width="12.7265625" style="8" hidden="1" customWidth="1"/>
    <col min="14" max="14" width="11.453125" style="8" hidden="1" customWidth="1"/>
    <col min="15" max="15" width="11.453125" style="8" customWidth="1"/>
    <col min="16" max="16" width="12.7265625" style="8" customWidth="1"/>
    <col min="17" max="17" width="11.453125" style="8" customWidth="1"/>
    <col min="18" max="18" width="15.453125" style="8" customWidth="1"/>
    <col min="19" max="19" width="13.7265625" style="8" customWidth="1"/>
    <col min="20" max="20" width="11.453125" style="8"/>
    <col min="21" max="22" width="12.7265625" style="8" customWidth="1"/>
    <col min="23" max="23" width="11.453125" style="8"/>
    <col min="24" max="24" width="12.54296875" style="8" customWidth="1"/>
    <col min="25" max="25" width="13.453125" style="8" customWidth="1"/>
    <col min="26" max="26" width="11.26953125" style="8" customWidth="1"/>
    <col min="27" max="28" width="11.7265625" style="8" bestFit="1" customWidth="1"/>
    <col min="29" max="16384" width="11.453125" style="8"/>
  </cols>
  <sheetData>
    <row r="1" spans="1:32" ht="18.649999999999999" customHeight="1">
      <c r="A1" s="3" t="s">
        <v>181</v>
      </c>
      <c r="B1" s="4"/>
      <c r="C1" s="3"/>
      <c r="D1" s="5"/>
    </row>
    <row r="2" spans="1:32" ht="10.5" customHeight="1">
      <c r="A2" s="9" t="s">
        <v>70</v>
      </c>
      <c r="B2" s="4"/>
      <c r="C2" s="10"/>
      <c r="D2" s="5"/>
    </row>
    <row r="3" spans="1:32" ht="17.25" customHeight="1">
      <c r="A3" s="11"/>
      <c r="B3" s="11"/>
      <c r="C3" s="261">
        <v>2009</v>
      </c>
      <c r="D3" s="262"/>
      <c r="E3" s="85" t="s">
        <v>11</v>
      </c>
      <c r="F3" s="253">
        <v>2010</v>
      </c>
      <c r="G3" s="253"/>
      <c r="H3" s="161" t="s">
        <v>11</v>
      </c>
      <c r="I3" s="253">
        <v>2011</v>
      </c>
      <c r="J3" s="253"/>
      <c r="K3" s="161" t="s">
        <v>11</v>
      </c>
      <c r="L3" s="253">
        <v>2012</v>
      </c>
      <c r="M3" s="253"/>
      <c r="N3" s="161" t="s">
        <v>11</v>
      </c>
      <c r="O3" s="253">
        <v>2013</v>
      </c>
      <c r="P3" s="253"/>
      <c r="Q3" s="161" t="s">
        <v>11</v>
      </c>
      <c r="R3" s="253">
        <v>2014</v>
      </c>
      <c r="S3" s="253"/>
      <c r="T3" s="161" t="s">
        <v>11</v>
      </c>
      <c r="U3" s="253">
        <v>2015</v>
      </c>
      <c r="V3" s="253"/>
      <c r="W3" s="161" t="s">
        <v>11</v>
      </c>
      <c r="X3" s="253">
        <v>2016</v>
      </c>
      <c r="Y3" s="253"/>
      <c r="Z3" s="161" t="s">
        <v>11</v>
      </c>
      <c r="AA3" s="253">
        <v>2018</v>
      </c>
      <c r="AB3" s="253"/>
      <c r="AC3" s="161" t="s">
        <v>11</v>
      </c>
      <c r="AD3" s="253">
        <v>2019</v>
      </c>
      <c r="AE3" s="253"/>
      <c r="AF3" s="161" t="s">
        <v>11</v>
      </c>
    </row>
    <row r="4" spans="1:32" ht="4" customHeight="1">
      <c r="A4" s="14"/>
      <c r="B4" s="14"/>
      <c r="C4" s="262"/>
      <c r="D4" s="262"/>
      <c r="E4" s="14"/>
      <c r="G4" s="11"/>
      <c r="I4" s="7"/>
      <c r="J4" s="11"/>
      <c r="L4" s="7"/>
      <c r="M4" s="11"/>
      <c r="O4" s="7"/>
      <c r="P4" s="11"/>
      <c r="R4" s="7"/>
      <c r="S4" s="11"/>
      <c r="U4" s="7"/>
      <c r="V4" s="11"/>
      <c r="X4" s="7"/>
      <c r="Y4" s="11"/>
      <c r="AA4" s="7"/>
      <c r="AB4" s="11"/>
      <c r="AD4" s="7"/>
      <c r="AE4" s="11"/>
    </row>
    <row r="5" spans="1:32" ht="9" customHeight="1">
      <c r="A5" s="159"/>
      <c r="B5" s="159"/>
      <c r="C5" s="256" t="s">
        <v>121</v>
      </c>
      <c r="D5" s="256" t="s">
        <v>122</v>
      </c>
      <c r="E5" s="258" t="s">
        <v>12</v>
      </c>
      <c r="F5" s="263" t="s">
        <v>123</v>
      </c>
      <c r="G5" s="256" t="s">
        <v>124</v>
      </c>
      <c r="H5" s="258" t="s">
        <v>12</v>
      </c>
      <c r="I5" s="263" t="s">
        <v>123</v>
      </c>
      <c r="J5" s="256" t="s">
        <v>124</v>
      </c>
      <c r="K5" s="258" t="s">
        <v>12</v>
      </c>
      <c r="L5" s="254" t="s">
        <v>123</v>
      </c>
      <c r="M5" s="256" t="s">
        <v>124</v>
      </c>
      <c r="N5" s="258" t="s">
        <v>12</v>
      </c>
      <c r="O5" s="254" t="s">
        <v>123</v>
      </c>
      <c r="P5" s="256" t="s">
        <v>124</v>
      </c>
      <c r="Q5" s="258" t="s">
        <v>12</v>
      </c>
      <c r="R5" s="254" t="s">
        <v>123</v>
      </c>
      <c r="S5" s="256" t="s">
        <v>124</v>
      </c>
      <c r="T5" s="258" t="s">
        <v>12</v>
      </c>
      <c r="U5" s="254" t="s">
        <v>123</v>
      </c>
      <c r="V5" s="256" t="s">
        <v>124</v>
      </c>
      <c r="W5" s="258" t="s">
        <v>12</v>
      </c>
      <c r="X5" s="254" t="s">
        <v>123</v>
      </c>
      <c r="Y5" s="256" t="s">
        <v>124</v>
      </c>
      <c r="Z5" s="258" t="s">
        <v>12</v>
      </c>
      <c r="AA5" s="254" t="s">
        <v>155</v>
      </c>
      <c r="AB5" s="256" t="s">
        <v>124</v>
      </c>
      <c r="AC5" s="258" t="s">
        <v>12</v>
      </c>
      <c r="AD5" s="254" t="s">
        <v>178</v>
      </c>
      <c r="AE5" s="256" t="s">
        <v>179</v>
      </c>
      <c r="AF5" s="258" t="s">
        <v>12</v>
      </c>
    </row>
    <row r="6" spans="1:32" ht="19.5" customHeight="1">
      <c r="A6" s="160"/>
      <c r="B6" s="160"/>
      <c r="C6" s="257"/>
      <c r="D6" s="257"/>
      <c r="E6" s="259"/>
      <c r="F6" s="263"/>
      <c r="G6" s="257"/>
      <c r="H6" s="259"/>
      <c r="I6" s="263"/>
      <c r="J6" s="257"/>
      <c r="K6" s="259"/>
      <c r="L6" s="255"/>
      <c r="M6" s="257"/>
      <c r="N6" s="259"/>
      <c r="O6" s="255"/>
      <c r="P6" s="257"/>
      <c r="Q6" s="259"/>
      <c r="R6" s="255"/>
      <c r="S6" s="257"/>
      <c r="T6" s="259"/>
      <c r="U6" s="255"/>
      <c r="V6" s="257"/>
      <c r="W6" s="259"/>
      <c r="X6" s="255"/>
      <c r="Y6" s="257"/>
      <c r="Z6" s="259"/>
      <c r="AA6" s="255"/>
      <c r="AB6" s="257"/>
      <c r="AC6" s="259"/>
      <c r="AD6" s="255"/>
      <c r="AE6" s="257"/>
      <c r="AF6" s="259"/>
    </row>
    <row r="7" spans="1:32" ht="4" customHeight="1">
      <c r="A7" s="11"/>
      <c r="B7" s="11"/>
      <c r="C7" s="12"/>
      <c r="D7" s="15"/>
      <c r="E7" s="80"/>
      <c r="F7" s="79"/>
      <c r="G7" s="17"/>
      <c r="H7" s="83"/>
      <c r="I7" s="79"/>
      <c r="J7" s="17"/>
      <c r="K7" s="83"/>
      <c r="L7" s="79"/>
      <c r="M7" s="17"/>
      <c r="N7" s="83"/>
      <c r="O7" s="79"/>
      <c r="P7" s="17"/>
      <c r="Q7" s="83"/>
      <c r="R7" s="79"/>
      <c r="S7" s="17"/>
      <c r="T7" s="83"/>
      <c r="U7" s="79"/>
      <c r="V7" s="17"/>
      <c r="W7" s="83"/>
      <c r="X7" s="79"/>
      <c r="Y7" s="17"/>
      <c r="Z7" s="83"/>
      <c r="AA7" s="79"/>
      <c r="AB7" s="17"/>
      <c r="AC7" s="83"/>
      <c r="AD7" s="229"/>
      <c r="AE7" s="230"/>
      <c r="AF7" s="231"/>
    </row>
    <row r="8" spans="1:32" ht="12" customHeight="1">
      <c r="A8" s="11" t="s">
        <v>79</v>
      </c>
      <c r="B8" s="11"/>
      <c r="C8" s="18">
        <v>15081.4625546036</v>
      </c>
      <c r="D8" s="19">
        <v>53801</v>
      </c>
      <c r="E8" s="80">
        <f t="shared" ref="E8:E49" si="0">C8*100/D8</f>
        <v>28.031937240206688</v>
      </c>
      <c r="F8" s="18">
        <v>15079.78</v>
      </c>
      <c r="G8" s="18">
        <v>62699.03</v>
      </c>
      <c r="H8" s="84">
        <f t="shared" ref="H8:H49" si="1">(F8/G8)*100</f>
        <v>24.051057887179436</v>
      </c>
      <c r="I8" s="18">
        <v>15079.78</v>
      </c>
      <c r="J8" s="18">
        <v>62699.03</v>
      </c>
      <c r="K8" s="86">
        <f t="shared" ref="K8:K49" si="2">(I8/J8)*100</f>
        <v>24.051057887179436</v>
      </c>
      <c r="L8" s="87">
        <v>15079.781956974999</v>
      </c>
      <c r="M8" s="18">
        <v>62699.038553331804</v>
      </c>
      <c r="N8" s="88">
        <v>1.5264646162108926</v>
      </c>
      <c r="O8" s="87">
        <v>15079.781956974999</v>
      </c>
      <c r="P8" s="18">
        <v>62699.038553331804</v>
      </c>
      <c r="Q8" s="88">
        <v>1.5264646162108926</v>
      </c>
      <c r="R8" s="87">
        <v>15080.3669653</v>
      </c>
      <c r="S8" s="18">
        <v>53797.7574054</v>
      </c>
      <c r="T8" s="90">
        <f>(R8/S8)*100</f>
        <v>28.031590335002132</v>
      </c>
      <c r="U8" s="87">
        <v>15080.357176699999</v>
      </c>
      <c r="V8" s="18">
        <v>53797.7574054</v>
      </c>
      <c r="W8" s="90">
        <f>(U8/V8)*100</f>
        <v>28.031572139819893</v>
      </c>
      <c r="X8" s="121">
        <v>15080.357176699999</v>
      </c>
      <c r="Y8" s="122">
        <v>53797.7574054</v>
      </c>
      <c r="Z8" s="90">
        <f>(X8/Y8)*100</f>
        <v>28.031572139819893</v>
      </c>
      <c r="AA8" s="123">
        <v>15053.45</v>
      </c>
      <c r="AB8" s="124">
        <v>53761.61</v>
      </c>
      <c r="AC8" s="90">
        <f>(AA8/AB8)*100</f>
        <v>28.000370524617846</v>
      </c>
      <c r="AD8" s="232">
        <v>15054</v>
      </c>
      <c r="AE8" s="233">
        <v>53763</v>
      </c>
      <c r="AF8" s="234">
        <v>28</v>
      </c>
    </row>
    <row r="9" spans="1:32" ht="12" customHeight="1">
      <c r="A9" s="133" t="s">
        <v>80</v>
      </c>
      <c r="B9" s="133"/>
      <c r="C9" s="134">
        <v>48179.042605239491</v>
      </c>
      <c r="D9" s="135">
        <v>135753</v>
      </c>
      <c r="E9" s="136">
        <f t="shared" si="0"/>
        <v>35.490223129683685</v>
      </c>
      <c r="F9" s="134">
        <v>48433.29</v>
      </c>
      <c r="G9" s="134">
        <v>76912.41</v>
      </c>
      <c r="H9" s="137">
        <f t="shared" si="1"/>
        <v>62.972009328533588</v>
      </c>
      <c r="I9" s="134">
        <v>48433</v>
      </c>
      <c r="J9" s="134">
        <v>76912.12</v>
      </c>
      <c r="K9" s="138">
        <f t="shared" si="2"/>
        <v>62.97186971312194</v>
      </c>
      <c r="L9" s="139">
        <v>48433.001400763693</v>
      </c>
      <c r="M9" s="134">
        <v>76912.123064865911</v>
      </c>
      <c r="N9" s="140">
        <v>4.9026745284577684</v>
      </c>
      <c r="O9" s="139">
        <v>48433.001400763693</v>
      </c>
      <c r="P9" s="134">
        <v>76912.123064865911</v>
      </c>
      <c r="Q9" s="140">
        <v>4.9026745284577684</v>
      </c>
      <c r="R9" s="139">
        <v>49911.495498199998</v>
      </c>
      <c r="S9" s="134">
        <v>135786.44402540001</v>
      </c>
      <c r="T9" s="141">
        <f t="shared" ref="T9:T49" si="3">(R9/S9)*100</f>
        <v>36.757347801864249</v>
      </c>
      <c r="U9" s="139">
        <v>49822.395767410526</v>
      </c>
      <c r="V9" s="134">
        <v>135786.44402540001</v>
      </c>
      <c r="W9" s="141">
        <f t="shared" ref="W9:W49" si="4">(U9/V9)*100</f>
        <v>36.691730257028325</v>
      </c>
      <c r="X9" s="139">
        <v>49822.395767410526</v>
      </c>
      <c r="Y9" s="134">
        <v>135786.44402540001</v>
      </c>
      <c r="Z9" s="141">
        <f t="shared" ref="Z9:Z13" si="5">(X9/Y9)*100</f>
        <v>36.691730257028325</v>
      </c>
      <c r="AA9" s="139">
        <v>49789.93</v>
      </c>
      <c r="AB9" s="134">
        <v>135689.63</v>
      </c>
      <c r="AC9" s="141">
        <f t="shared" ref="AC9:AC13" si="6">(AA9/AB9)*100</f>
        <v>36.693983173216701</v>
      </c>
      <c r="AD9" s="235">
        <v>49790</v>
      </c>
      <c r="AE9" s="236">
        <v>135688</v>
      </c>
      <c r="AF9" s="237">
        <v>36.700000000000003</v>
      </c>
    </row>
    <row r="10" spans="1:32" ht="12" customHeight="1">
      <c r="A10" s="11" t="s">
        <v>81</v>
      </c>
      <c r="B10" s="11"/>
      <c r="C10" s="18">
        <v>12477.231828977599</v>
      </c>
      <c r="D10" s="19">
        <v>59277</v>
      </c>
      <c r="E10" s="80">
        <f t="shared" si="0"/>
        <v>21.049027158894003</v>
      </c>
      <c r="F10" s="18">
        <v>12482.68</v>
      </c>
      <c r="G10" s="18">
        <v>54750.14</v>
      </c>
      <c r="H10" s="84">
        <f t="shared" si="1"/>
        <v>22.799357225387919</v>
      </c>
      <c r="I10" s="18">
        <v>12482.68</v>
      </c>
      <c r="J10" s="18">
        <v>54750.14</v>
      </c>
      <c r="K10" s="86">
        <f t="shared" si="2"/>
        <v>22.799357225387919</v>
      </c>
      <c r="L10" s="87">
        <v>12482.675580995161</v>
      </c>
      <c r="M10" s="18">
        <v>54750.125339212202</v>
      </c>
      <c r="N10" s="88">
        <v>1.2635701659608851</v>
      </c>
      <c r="O10" s="87">
        <v>12482.675580995161</v>
      </c>
      <c r="P10" s="18">
        <v>54750.125339212202</v>
      </c>
      <c r="Q10" s="88">
        <v>1.2635701659608851</v>
      </c>
      <c r="R10" s="87">
        <v>12482.738321799998</v>
      </c>
      <c r="S10" s="18">
        <v>59275.415610000004</v>
      </c>
      <c r="T10" s="90">
        <f t="shared" si="3"/>
        <v>21.0588794584413</v>
      </c>
      <c r="U10" s="87">
        <v>12489.152527800001</v>
      </c>
      <c r="V10" s="18">
        <v>59275.415610000004</v>
      </c>
      <c r="W10" s="90">
        <f t="shared" si="4"/>
        <v>21.069700480839867</v>
      </c>
      <c r="X10" s="121">
        <v>12489.152527800001</v>
      </c>
      <c r="Y10" s="122">
        <v>59275.415610000004</v>
      </c>
      <c r="Z10" s="90">
        <f t="shared" si="5"/>
        <v>21.069700480839867</v>
      </c>
      <c r="AA10" s="123">
        <v>12492</v>
      </c>
      <c r="AB10" s="124">
        <v>59253.34</v>
      </c>
      <c r="AC10" s="90">
        <f t="shared" si="6"/>
        <v>21.082355863821348</v>
      </c>
      <c r="AD10" s="232">
        <v>12492</v>
      </c>
      <c r="AE10" s="233">
        <v>59253</v>
      </c>
      <c r="AF10" s="234">
        <v>21.1</v>
      </c>
    </row>
    <row r="11" spans="1:32" ht="12" customHeight="1">
      <c r="A11" s="133" t="s">
        <v>82</v>
      </c>
      <c r="B11" s="133"/>
      <c r="C11" s="134">
        <v>48792.812268511203</v>
      </c>
      <c r="D11" s="135">
        <v>144748</v>
      </c>
      <c r="E11" s="136">
        <f t="shared" si="0"/>
        <v>33.708798925381494</v>
      </c>
      <c r="F11" s="134">
        <v>48796.93</v>
      </c>
      <c r="G11" s="134">
        <v>179531.49</v>
      </c>
      <c r="H11" s="137">
        <f t="shared" si="1"/>
        <v>27.180150958475309</v>
      </c>
      <c r="I11" s="134">
        <v>48796.93</v>
      </c>
      <c r="J11" s="134">
        <v>179531.51</v>
      </c>
      <c r="K11" s="138">
        <f t="shared" si="2"/>
        <v>27.180147930577757</v>
      </c>
      <c r="L11" s="139">
        <v>48796.927075890009</v>
      </c>
      <c r="M11" s="134">
        <v>179531.49335364313</v>
      </c>
      <c r="N11" s="140">
        <v>4.9395132352504776</v>
      </c>
      <c r="O11" s="139">
        <v>48796.927075890009</v>
      </c>
      <c r="P11" s="134">
        <v>179531.49335364313</v>
      </c>
      <c r="Q11" s="140">
        <v>4.9395132352504776</v>
      </c>
      <c r="R11" s="139">
        <v>49053.990863699997</v>
      </c>
      <c r="S11" s="134">
        <v>144750.5008948</v>
      </c>
      <c r="T11" s="141">
        <f t="shared" si="3"/>
        <v>33.888650167332308</v>
      </c>
      <c r="U11" s="139">
        <v>49017.851667800001</v>
      </c>
      <c r="V11" s="134">
        <v>144750.5008948</v>
      </c>
      <c r="W11" s="141">
        <f t="shared" si="4"/>
        <v>33.863683624434984</v>
      </c>
      <c r="X11" s="139">
        <v>49017.851667800001</v>
      </c>
      <c r="Y11" s="134">
        <v>144750.5008948</v>
      </c>
      <c r="Z11" s="141">
        <f t="shared" si="5"/>
        <v>33.863683624434984</v>
      </c>
      <c r="AA11" s="139">
        <v>50115.79</v>
      </c>
      <c r="AB11" s="134">
        <v>144720.28</v>
      </c>
      <c r="AC11" s="141">
        <f t="shared" si="6"/>
        <v>34.629417521856645</v>
      </c>
      <c r="AD11" s="235">
        <v>50116</v>
      </c>
      <c r="AE11" s="236">
        <v>144720</v>
      </c>
      <c r="AF11" s="237">
        <v>34.6</v>
      </c>
    </row>
    <row r="12" spans="1:32" ht="12" customHeight="1">
      <c r="A12" s="11" t="s">
        <v>83</v>
      </c>
      <c r="B12" s="11"/>
      <c r="C12" s="18">
        <v>20929.114504709305</v>
      </c>
      <c r="D12" s="19">
        <v>42686</v>
      </c>
      <c r="E12" s="80">
        <f t="shared" si="0"/>
        <v>49.030395222577205</v>
      </c>
      <c r="F12" s="18">
        <v>20929.099999999999</v>
      </c>
      <c r="G12" s="18">
        <v>68389.600000000006</v>
      </c>
      <c r="H12" s="84">
        <f t="shared" si="1"/>
        <v>30.602752465287114</v>
      </c>
      <c r="I12" s="18">
        <v>20929.099999999999</v>
      </c>
      <c r="J12" s="18">
        <v>68389.600000000006</v>
      </c>
      <c r="K12" s="86">
        <f t="shared" si="2"/>
        <v>30.602752465287114</v>
      </c>
      <c r="L12" s="87">
        <v>20929.098444209998</v>
      </c>
      <c r="M12" s="18">
        <v>68389.603642315793</v>
      </c>
      <c r="N12" s="88">
        <v>2.1185669869386938</v>
      </c>
      <c r="O12" s="87">
        <v>20929.098444209998</v>
      </c>
      <c r="P12" s="18">
        <v>68389.603642315793</v>
      </c>
      <c r="Q12" s="88">
        <v>2.1185669869386938</v>
      </c>
      <c r="R12" s="87">
        <v>20922.420872999995</v>
      </c>
      <c r="S12" s="18">
        <v>42686.861206100002</v>
      </c>
      <c r="T12" s="90">
        <f t="shared" si="3"/>
        <v>49.013725258417821</v>
      </c>
      <c r="U12" s="87">
        <v>20922.4109814</v>
      </c>
      <c r="V12" s="18">
        <v>42686.861206100002</v>
      </c>
      <c r="W12" s="90">
        <f t="shared" si="4"/>
        <v>49.013702085948083</v>
      </c>
      <c r="X12" s="121">
        <v>20922.4109814</v>
      </c>
      <c r="Y12" s="122">
        <v>42686.861206100002</v>
      </c>
      <c r="Z12" s="90">
        <f t="shared" si="5"/>
        <v>49.013702085948083</v>
      </c>
      <c r="AA12" s="123">
        <v>20918.73</v>
      </c>
      <c r="AB12" s="124">
        <v>42722.34</v>
      </c>
      <c r="AC12" s="90">
        <f t="shared" si="6"/>
        <v>48.964382568932322</v>
      </c>
      <c r="AD12" s="232">
        <v>20919</v>
      </c>
      <c r="AE12" s="233">
        <v>42722</v>
      </c>
      <c r="AF12" s="234">
        <v>49</v>
      </c>
    </row>
    <row r="13" spans="1:32" ht="12" customHeight="1">
      <c r="A13" s="133" t="s">
        <v>76</v>
      </c>
      <c r="B13" s="133"/>
      <c r="C13" s="134">
        <v>12634.3848115291</v>
      </c>
      <c r="D13" s="135">
        <v>86628</v>
      </c>
      <c r="E13" s="136">
        <f t="shared" si="0"/>
        <v>14.5846433157052</v>
      </c>
      <c r="F13" s="134">
        <v>12634.89</v>
      </c>
      <c r="G13" s="134">
        <v>57977.32</v>
      </c>
      <c r="H13" s="137">
        <f t="shared" si="1"/>
        <v>21.79281484552925</v>
      </c>
      <c r="I13" s="134">
        <v>12634.89</v>
      </c>
      <c r="J13" s="134">
        <v>57977.32</v>
      </c>
      <c r="K13" s="138">
        <f t="shared" si="2"/>
        <v>21.79281484552925</v>
      </c>
      <c r="L13" s="139">
        <v>12634.890882710501</v>
      </c>
      <c r="M13" s="134">
        <v>57977.324914174606</v>
      </c>
      <c r="N13" s="140">
        <v>1.2789782980398015</v>
      </c>
      <c r="O13" s="139">
        <v>12634.890882710501</v>
      </c>
      <c r="P13" s="134">
        <v>57977.324914174606</v>
      </c>
      <c r="Q13" s="140">
        <v>1.2789782980398015</v>
      </c>
      <c r="R13" s="139">
        <v>13136.211647099999</v>
      </c>
      <c r="S13" s="134">
        <v>86634.017821899994</v>
      </c>
      <c r="T13" s="141">
        <f t="shared" si="3"/>
        <v>15.162879406222492</v>
      </c>
      <c r="U13" s="139">
        <v>13133.903789800001</v>
      </c>
      <c r="V13" s="134">
        <v>86634.017821899994</v>
      </c>
      <c r="W13" s="141">
        <f t="shared" si="4"/>
        <v>15.160215490409721</v>
      </c>
      <c r="X13" s="139">
        <v>13133.903789800001</v>
      </c>
      <c r="Y13" s="134">
        <v>86634.017821899994</v>
      </c>
      <c r="Z13" s="141">
        <f t="shared" si="5"/>
        <v>15.160215490409721</v>
      </c>
      <c r="AA13" s="139">
        <v>13154.23</v>
      </c>
      <c r="AB13" s="134">
        <v>86697.919999999998</v>
      </c>
      <c r="AC13" s="141">
        <f t="shared" si="6"/>
        <v>15.172486260339349</v>
      </c>
      <c r="AD13" s="235">
        <v>13161</v>
      </c>
      <c r="AE13" s="236">
        <v>86705</v>
      </c>
      <c r="AF13" s="237">
        <v>15.2</v>
      </c>
    </row>
    <row r="14" spans="1:32" ht="12" customHeight="1">
      <c r="A14" s="11" t="s">
        <v>156</v>
      </c>
      <c r="B14" s="11"/>
      <c r="C14" s="18">
        <v>37352.811553899199</v>
      </c>
      <c r="D14" s="19">
        <v>63360</v>
      </c>
      <c r="E14" s="80">
        <f>C14*100/D14</f>
        <v>58.953301063603533</v>
      </c>
      <c r="F14" s="18">
        <v>37353.360000000001</v>
      </c>
      <c r="G14" s="18">
        <v>81071.28</v>
      </c>
      <c r="H14" s="84">
        <f>(F14/G14)*100</f>
        <v>46.074713511369254</v>
      </c>
      <c r="I14" s="18">
        <v>37353.360000000001</v>
      </c>
      <c r="J14" s="18">
        <v>81071.28</v>
      </c>
      <c r="K14" s="86">
        <f>(I14/J14)*100</f>
        <v>46.074713511369254</v>
      </c>
      <c r="L14" s="87">
        <v>37353.360294855098</v>
      </c>
      <c r="M14" s="18">
        <v>81071.279574891407</v>
      </c>
      <c r="N14" s="88">
        <v>3.7811278007438176</v>
      </c>
      <c r="O14" s="87">
        <v>37353.360294855098</v>
      </c>
      <c r="P14" s="18">
        <v>81071.279574891407</v>
      </c>
      <c r="Q14" s="88">
        <v>3.7811278007438176</v>
      </c>
      <c r="R14" s="87">
        <v>37533.826021999994</v>
      </c>
      <c r="S14" s="18">
        <v>63360.232749600007</v>
      </c>
      <c r="T14" s="90">
        <f>(R14/S14)*100</f>
        <v>59.23877547977748</v>
      </c>
      <c r="U14" s="87">
        <v>37462.791390400002</v>
      </c>
      <c r="V14" s="18">
        <v>63360.232749600007</v>
      </c>
      <c r="W14" s="90">
        <f>(U14/V14)*100</f>
        <v>59.126663152348513</v>
      </c>
      <c r="X14" s="121">
        <v>37462.791390400002</v>
      </c>
      <c r="Y14" s="122">
        <v>63360.232749600007</v>
      </c>
      <c r="Z14" s="90">
        <f>(X14/Y14)*100</f>
        <v>59.126663152348513</v>
      </c>
      <c r="AA14" s="123">
        <v>37394.99</v>
      </c>
      <c r="AB14" s="124">
        <v>63298.92</v>
      </c>
      <c r="AC14" s="90">
        <f>(AA14/AB14)*100</f>
        <v>59.076821531868163</v>
      </c>
      <c r="AD14" s="232">
        <v>37395</v>
      </c>
      <c r="AE14" s="233">
        <v>63299</v>
      </c>
      <c r="AF14" s="234">
        <v>59.1</v>
      </c>
    </row>
    <row r="15" spans="1:32" ht="12" customHeight="1">
      <c r="A15" s="133" t="s">
        <v>84</v>
      </c>
      <c r="B15" s="133"/>
      <c r="C15" s="134">
        <v>16646.647153375499</v>
      </c>
      <c r="D15" s="135">
        <v>129908</v>
      </c>
      <c r="E15" s="136">
        <f t="shared" si="0"/>
        <v>12.814181692717538</v>
      </c>
      <c r="F15" s="134">
        <v>22561.25</v>
      </c>
      <c r="G15" s="134">
        <v>40649.22</v>
      </c>
      <c r="H15" s="137">
        <f t="shared" si="1"/>
        <v>55.502295000986493</v>
      </c>
      <c r="I15" s="134">
        <v>22561.25</v>
      </c>
      <c r="J15" s="134">
        <v>40649.22</v>
      </c>
      <c r="K15" s="138">
        <f t="shared" si="2"/>
        <v>55.502295000986493</v>
      </c>
      <c r="L15" s="139">
        <v>22561.250427142</v>
      </c>
      <c r="M15" s="134">
        <v>40649.222197820694</v>
      </c>
      <c r="N15" s="140">
        <v>2.2837830528826557</v>
      </c>
      <c r="O15" s="139">
        <v>22561.250427142</v>
      </c>
      <c r="P15" s="134">
        <v>40649.222197820694</v>
      </c>
      <c r="Q15" s="140">
        <v>2.2837830528826557</v>
      </c>
      <c r="R15" s="139">
        <v>22561.320406900002</v>
      </c>
      <c r="S15" s="134">
        <v>129911.96822839999</v>
      </c>
      <c r="T15" s="141">
        <f t="shared" si="3"/>
        <v>17.366621962985455</v>
      </c>
      <c r="U15" s="139">
        <v>14691.1222272</v>
      </c>
      <c r="V15" s="134">
        <v>109255</v>
      </c>
      <c r="W15" s="141">
        <f t="shared" si="4"/>
        <v>13.446636059859959</v>
      </c>
      <c r="X15" s="139">
        <v>14691.1222272</v>
      </c>
      <c r="Y15" s="134">
        <v>109255</v>
      </c>
      <c r="Z15" s="141">
        <f t="shared" ref="Z15:Z49" si="7">(X15/Y15)*100</f>
        <v>13.446636059859959</v>
      </c>
      <c r="AA15" s="139">
        <v>14717.24</v>
      </c>
      <c r="AB15" s="134">
        <v>109279.82</v>
      </c>
      <c r="AC15" s="141">
        <f t="shared" ref="AC15:AC49" si="8">(AA15/AB15)*100</f>
        <v>13.467481919351624</v>
      </c>
      <c r="AD15" s="235">
        <v>14717</v>
      </c>
      <c r="AE15" s="236">
        <v>109280</v>
      </c>
      <c r="AF15" s="237">
        <v>13.5</v>
      </c>
    </row>
    <row r="16" spans="1:32" ht="12" customHeight="1">
      <c r="A16" s="11" t="s">
        <v>85</v>
      </c>
      <c r="B16" s="11"/>
      <c r="C16" s="18">
        <v>21767.454292557399</v>
      </c>
      <c r="D16" s="19">
        <v>69707</v>
      </c>
      <c r="E16" s="80">
        <f t="shared" si="0"/>
        <v>31.227070871730813</v>
      </c>
      <c r="F16" s="18">
        <v>21767.47</v>
      </c>
      <c r="G16" s="18">
        <v>58330.25</v>
      </c>
      <c r="H16" s="84">
        <f t="shared" si="1"/>
        <v>37.317635360726214</v>
      </c>
      <c r="I16" s="18">
        <v>21767.47</v>
      </c>
      <c r="J16" s="18">
        <v>58330.25</v>
      </c>
      <c r="K16" s="86">
        <f t="shared" si="2"/>
        <v>37.317635360726214</v>
      </c>
      <c r="L16" s="87">
        <v>21767.465124692761</v>
      </c>
      <c r="M16" s="18">
        <v>58330.25372783401</v>
      </c>
      <c r="N16" s="88">
        <v>2.2034314151392085</v>
      </c>
      <c r="O16" s="87">
        <v>21767.465124692761</v>
      </c>
      <c r="P16" s="18">
        <v>58330.25372783401</v>
      </c>
      <c r="Q16" s="88">
        <v>2.2034314151392085</v>
      </c>
      <c r="R16" s="87">
        <v>21778.207077000006</v>
      </c>
      <c r="S16" s="18">
        <v>69702.226233599999</v>
      </c>
      <c r="T16" s="90">
        <f t="shared" si="3"/>
        <v>31.244636296138573</v>
      </c>
      <c r="U16" s="87">
        <v>21767.449092300001</v>
      </c>
      <c r="V16" s="18">
        <v>69702.226233599999</v>
      </c>
      <c r="W16" s="90">
        <f t="shared" si="4"/>
        <v>31.229202090832196</v>
      </c>
      <c r="X16" s="121">
        <v>21767.449092300001</v>
      </c>
      <c r="Y16" s="122">
        <v>69702.226233599999</v>
      </c>
      <c r="Z16" s="90">
        <f t="shared" si="7"/>
        <v>31.229202090832196</v>
      </c>
      <c r="AA16" s="123">
        <v>21793.22</v>
      </c>
      <c r="AB16" s="124">
        <v>69708</v>
      </c>
      <c r="AC16" s="90">
        <f t="shared" si="8"/>
        <v>31.263585241292247</v>
      </c>
      <c r="AD16" s="232">
        <v>21795</v>
      </c>
      <c r="AE16" s="233">
        <v>69707</v>
      </c>
      <c r="AF16" s="234">
        <v>31.3</v>
      </c>
    </row>
    <row r="17" spans="1:32" ht="12" customHeight="1">
      <c r="A17" s="133" t="s">
        <v>78</v>
      </c>
      <c r="B17" s="133"/>
      <c r="C17" s="134">
        <v>38234.580300394795</v>
      </c>
      <c r="D17" s="135">
        <v>100272</v>
      </c>
      <c r="E17" s="136">
        <f t="shared" si="0"/>
        <v>38.130864349364522</v>
      </c>
      <c r="F17" s="134">
        <v>38106.53</v>
      </c>
      <c r="G17" s="134">
        <v>86565.37</v>
      </c>
      <c r="H17" s="137">
        <f t="shared" si="1"/>
        <v>44.020524604700469</v>
      </c>
      <c r="I17" s="134">
        <v>38106.53</v>
      </c>
      <c r="J17" s="134">
        <v>86565.37</v>
      </c>
      <c r="K17" s="138">
        <f t="shared" si="2"/>
        <v>44.020524604700469</v>
      </c>
      <c r="L17" s="139">
        <v>38106.530492444996</v>
      </c>
      <c r="M17" s="134">
        <v>86565.365291658323</v>
      </c>
      <c r="N17" s="140">
        <v>3.8573681376323607</v>
      </c>
      <c r="O17" s="139">
        <v>38106.530492444996</v>
      </c>
      <c r="P17" s="134">
        <v>86565.365291658323</v>
      </c>
      <c r="Q17" s="140">
        <v>3.8573681376323607</v>
      </c>
      <c r="R17" s="139">
        <v>38292.728414299992</v>
      </c>
      <c r="S17" s="134">
        <v>100201.1429391</v>
      </c>
      <c r="T17" s="141">
        <f t="shared" si="3"/>
        <v>38.215859910473725</v>
      </c>
      <c r="U17" s="139">
        <v>38198.316548211806</v>
      </c>
      <c r="V17" s="134">
        <v>100201.1429391</v>
      </c>
      <c r="W17" s="141">
        <f t="shared" si="4"/>
        <v>38.121637565978553</v>
      </c>
      <c r="X17" s="139">
        <v>38198.316548211806</v>
      </c>
      <c r="Y17" s="134">
        <v>100201.1429391</v>
      </c>
      <c r="Z17" s="141">
        <f t="shared" si="7"/>
        <v>38.121637565978553</v>
      </c>
      <c r="AA17" s="139">
        <v>38263.25</v>
      </c>
      <c r="AB17" s="134">
        <v>100194.01</v>
      </c>
      <c r="AC17" s="141">
        <f t="shared" si="8"/>
        <v>38.189159212212388</v>
      </c>
      <c r="AD17" s="235">
        <v>38263</v>
      </c>
      <c r="AE17" s="236">
        <v>100194</v>
      </c>
      <c r="AF17" s="237">
        <v>38.200000000000003</v>
      </c>
    </row>
    <row r="18" spans="1:32" ht="12" customHeight="1">
      <c r="A18" s="11" t="s">
        <v>86</v>
      </c>
      <c r="B18" s="11"/>
      <c r="C18" s="18">
        <v>24681.093847833297</v>
      </c>
      <c r="D18" s="19">
        <v>70169</v>
      </c>
      <c r="E18" s="80">
        <f t="shared" si="0"/>
        <v>35.173785928021346</v>
      </c>
      <c r="F18" s="18">
        <v>26231.25</v>
      </c>
      <c r="G18" s="18">
        <v>44137.760000000002</v>
      </c>
      <c r="H18" s="84">
        <f t="shared" si="1"/>
        <v>59.430406074073538</v>
      </c>
      <c r="I18" s="18">
        <v>26231.25</v>
      </c>
      <c r="J18" s="18">
        <v>44137.760000000002</v>
      </c>
      <c r="K18" s="86">
        <f t="shared" si="2"/>
        <v>59.430406074073538</v>
      </c>
      <c r="L18" s="87">
        <v>26231.249227968809</v>
      </c>
      <c r="M18" s="18">
        <v>44137.764357474291</v>
      </c>
      <c r="N18" s="88">
        <v>2.6552820126807664</v>
      </c>
      <c r="O18" s="87">
        <v>26231.249227968809</v>
      </c>
      <c r="P18" s="18">
        <v>44137.764357474291</v>
      </c>
      <c r="Q18" s="88">
        <v>2.6552820126807664</v>
      </c>
      <c r="R18" s="87">
        <v>26593.074024599984</v>
      </c>
      <c r="S18" s="18">
        <v>70193.67343380001</v>
      </c>
      <c r="T18" s="90">
        <f t="shared" si="3"/>
        <v>37.885286128642406</v>
      </c>
      <c r="U18" s="87">
        <v>26543.945356286687</v>
      </c>
      <c r="V18" s="18">
        <v>70193.67343380001</v>
      </c>
      <c r="W18" s="90">
        <f t="shared" si="4"/>
        <v>37.815295962990753</v>
      </c>
      <c r="X18" s="121">
        <v>26543.945356286687</v>
      </c>
      <c r="Y18" s="122">
        <v>70193.67343380001</v>
      </c>
      <c r="Z18" s="90">
        <f t="shared" si="7"/>
        <v>37.815295962990753</v>
      </c>
      <c r="AA18" s="123">
        <v>26543.37</v>
      </c>
      <c r="AB18" s="124">
        <v>70129.45</v>
      </c>
      <c r="AC18" s="90">
        <f t="shared" si="8"/>
        <v>37.849106188626891</v>
      </c>
      <c r="AD18" s="232">
        <v>26542</v>
      </c>
      <c r="AE18" s="233">
        <v>70127</v>
      </c>
      <c r="AF18" s="234">
        <v>37.799999999999997</v>
      </c>
    </row>
    <row r="19" spans="1:32" ht="12" customHeight="1">
      <c r="A19" s="133" t="s">
        <v>87</v>
      </c>
      <c r="B19" s="133"/>
      <c r="C19" s="134">
        <v>14038.370395236901</v>
      </c>
      <c r="D19" s="135">
        <v>48570</v>
      </c>
      <c r="E19" s="136">
        <f t="shared" si="0"/>
        <v>28.903377383646081</v>
      </c>
      <c r="F19" s="134">
        <v>14270.46</v>
      </c>
      <c r="G19" s="134">
        <v>37530.35</v>
      </c>
      <c r="H19" s="137">
        <f t="shared" si="1"/>
        <v>38.023786082463921</v>
      </c>
      <c r="I19" s="134">
        <v>14270.46</v>
      </c>
      <c r="J19" s="134">
        <v>37530.35</v>
      </c>
      <c r="K19" s="138">
        <f t="shared" si="2"/>
        <v>38.023786082463921</v>
      </c>
      <c r="L19" s="139">
        <v>14270.458144823</v>
      </c>
      <c r="M19" s="134">
        <v>37530.345776072798</v>
      </c>
      <c r="N19" s="140">
        <v>1.4445400787187896</v>
      </c>
      <c r="O19" s="139">
        <v>14270.458144823</v>
      </c>
      <c r="P19" s="134">
        <v>37530.345776072798</v>
      </c>
      <c r="Q19" s="140">
        <v>1.4445400787187896</v>
      </c>
      <c r="R19" s="139">
        <v>14312.999962000004</v>
      </c>
      <c r="S19" s="134">
        <v>48774.530919500001</v>
      </c>
      <c r="T19" s="141">
        <f t="shared" si="3"/>
        <v>29.345233449036989</v>
      </c>
      <c r="U19" s="139">
        <v>14279.9106491</v>
      </c>
      <c r="V19" s="134">
        <v>48774.530919500001</v>
      </c>
      <c r="W19" s="141">
        <f t="shared" si="4"/>
        <v>29.277392073064323</v>
      </c>
      <c r="X19" s="139">
        <v>14279.9106491</v>
      </c>
      <c r="Y19" s="134">
        <v>48774.530919500001</v>
      </c>
      <c r="Z19" s="141">
        <f t="shared" si="7"/>
        <v>29.277392073064323</v>
      </c>
      <c r="AA19" s="139">
        <v>14269.71</v>
      </c>
      <c r="AB19" s="134">
        <v>48782.46</v>
      </c>
      <c r="AC19" s="141">
        <f t="shared" si="8"/>
        <v>29.251722852845059</v>
      </c>
      <c r="AD19" s="235">
        <v>14266</v>
      </c>
      <c r="AE19" s="236">
        <v>48766</v>
      </c>
      <c r="AF19" s="237">
        <v>29.3</v>
      </c>
    </row>
    <row r="20" spans="1:32" ht="12" customHeight="1">
      <c r="A20" s="11" t="s">
        <v>88</v>
      </c>
      <c r="B20" s="11"/>
      <c r="C20" s="18">
        <v>9180.7891330612001</v>
      </c>
      <c r="D20" s="19">
        <v>29624</v>
      </c>
      <c r="E20" s="80">
        <f t="shared" si="0"/>
        <v>30.991051623890087</v>
      </c>
      <c r="F20" s="18">
        <v>9175.31</v>
      </c>
      <c r="G20" s="18">
        <v>12013.56</v>
      </c>
      <c r="H20" s="84">
        <f t="shared" si="1"/>
        <v>76.374613353577132</v>
      </c>
      <c r="I20" s="18">
        <v>9175.31</v>
      </c>
      <c r="J20" s="18">
        <v>12013.56</v>
      </c>
      <c r="K20" s="86">
        <f t="shared" si="2"/>
        <v>76.374613353577132</v>
      </c>
      <c r="L20" s="87">
        <v>9175.314264300001</v>
      </c>
      <c r="M20" s="18">
        <v>12013.559638054199</v>
      </c>
      <c r="N20" s="88">
        <v>0.92877951465278275</v>
      </c>
      <c r="O20" s="87">
        <v>9175.314264300001</v>
      </c>
      <c r="P20" s="18">
        <v>12013.559638054199</v>
      </c>
      <c r="Q20" s="88">
        <v>0.92877951465278275</v>
      </c>
      <c r="R20" s="87">
        <v>9175.3925904000007</v>
      </c>
      <c r="S20" s="18">
        <v>29631.3784528</v>
      </c>
      <c r="T20" s="90">
        <f t="shared" si="3"/>
        <v>30.965122344934233</v>
      </c>
      <c r="U20" s="87">
        <v>9175.5662041100004</v>
      </c>
      <c r="V20" s="18">
        <v>29631.3784528</v>
      </c>
      <c r="W20" s="90">
        <f t="shared" si="4"/>
        <v>30.965708256623348</v>
      </c>
      <c r="X20" s="121">
        <v>9175.5662041100004</v>
      </c>
      <c r="Y20" s="122">
        <v>29631.3784528</v>
      </c>
      <c r="Z20" s="90">
        <f t="shared" si="7"/>
        <v>30.965708256623348</v>
      </c>
      <c r="AA20" s="123">
        <v>9188.52</v>
      </c>
      <c r="AB20" s="124">
        <v>29644.6</v>
      </c>
      <c r="AC20" s="90">
        <f t="shared" si="8"/>
        <v>30.995594475891057</v>
      </c>
      <c r="AD20" s="232">
        <v>9189</v>
      </c>
      <c r="AE20" s="233">
        <v>29645</v>
      </c>
      <c r="AF20" s="234">
        <v>31</v>
      </c>
    </row>
    <row r="21" spans="1:32" ht="12" customHeight="1">
      <c r="A21" s="133" t="s">
        <v>89</v>
      </c>
      <c r="B21" s="133"/>
      <c r="C21" s="134">
        <v>2041.6840124781002</v>
      </c>
      <c r="D21" s="135">
        <v>14472</v>
      </c>
      <c r="E21" s="136">
        <f t="shared" si="0"/>
        <v>14.107822087327945</v>
      </c>
      <c r="F21" s="134">
        <v>2091.89</v>
      </c>
      <c r="G21" s="134">
        <v>13002.19</v>
      </c>
      <c r="H21" s="137">
        <f t="shared" si="1"/>
        <v>16.088751202682008</v>
      </c>
      <c r="I21" s="134">
        <v>2091.89</v>
      </c>
      <c r="J21" s="134">
        <v>13002.19</v>
      </c>
      <c r="K21" s="138">
        <f t="shared" si="2"/>
        <v>16.088751202682008</v>
      </c>
      <c r="L21" s="139">
        <v>2091.8893869240001</v>
      </c>
      <c r="M21" s="134">
        <v>13002.1898464105</v>
      </c>
      <c r="N21" s="140">
        <v>0.21175340195748676</v>
      </c>
      <c r="O21" s="139">
        <v>2091.8893869240001</v>
      </c>
      <c r="P21" s="134">
        <v>13002.1898464105</v>
      </c>
      <c r="Q21" s="140">
        <v>0.21175340195748676</v>
      </c>
      <c r="R21" s="139">
        <v>2091.8958785</v>
      </c>
      <c r="S21" s="134">
        <v>14615.9275576</v>
      </c>
      <c r="T21" s="141">
        <f t="shared" si="3"/>
        <v>14.312440112035549</v>
      </c>
      <c r="U21" s="139">
        <v>2091.2795460399998</v>
      </c>
      <c r="V21" s="134">
        <v>14615.9275576</v>
      </c>
      <c r="W21" s="141">
        <f t="shared" si="4"/>
        <v>14.30822325711771</v>
      </c>
      <c r="X21" s="139">
        <v>2091.2795460399998</v>
      </c>
      <c r="Y21" s="134">
        <v>14615.9275576</v>
      </c>
      <c r="Z21" s="141">
        <f t="shared" si="7"/>
        <v>14.30822325711771</v>
      </c>
      <c r="AA21" s="139">
        <v>2078.14</v>
      </c>
      <c r="AB21" s="134">
        <v>14612.24</v>
      </c>
      <c r="AC21" s="141">
        <f t="shared" si="8"/>
        <v>14.221912588350587</v>
      </c>
      <c r="AD21" s="235">
        <v>2072</v>
      </c>
      <c r="AE21" s="236">
        <v>14631</v>
      </c>
      <c r="AF21" s="237">
        <v>14.2</v>
      </c>
    </row>
    <row r="22" spans="1:32" ht="12" customHeight="1">
      <c r="A22" s="11" t="s">
        <v>90</v>
      </c>
      <c r="B22" s="11"/>
      <c r="C22" s="18">
        <v>37853.9149415098</v>
      </c>
      <c r="D22" s="19">
        <v>118489</v>
      </c>
      <c r="E22" s="80">
        <f t="shared" si="0"/>
        <v>31.94719758079636</v>
      </c>
      <c r="F22" s="18">
        <v>37890.74</v>
      </c>
      <c r="G22" s="18">
        <v>70944.55</v>
      </c>
      <c r="H22" s="84">
        <f t="shared" si="1"/>
        <v>53.408951075170677</v>
      </c>
      <c r="I22" s="18">
        <v>37890.74</v>
      </c>
      <c r="J22" s="18">
        <v>70944.55</v>
      </c>
      <c r="K22" s="86">
        <f t="shared" si="2"/>
        <v>53.408951075170677</v>
      </c>
      <c r="L22" s="87">
        <v>37890.740948954</v>
      </c>
      <c r="M22" s="18">
        <v>70944.553691650406</v>
      </c>
      <c r="N22" s="88">
        <v>3.8355246452246377</v>
      </c>
      <c r="O22" s="87">
        <v>37890.740948954</v>
      </c>
      <c r="P22" s="18">
        <v>70944.553691650406</v>
      </c>
      <c r="Q22" s="88">
        <v>3.8355246452246377</v>
      </c>
      <c r="R22" s="87">
        <v>40060.906348500001</v>
      </c>
      <c r="S22" s="18">
        <v>118525.2964695</v>
      </c>
      <c r="T22" s="90">
        <f t="shared" si="3"/>
        <v>33.799456775717779</v>
      </c>
      <c r="U22" s="87">
        <v>40081.885648900003</v>
      </c>
      <c r="V22" s="18">
        <v>118525.2964695</v>
      </c>
      <c r="W22" s="90">
        <f t="shared" si="4"/>
        <v>33.817157048170081</v>
      </c>
      <c r="X22" s="121">
        <v>40081.885648900003</v>
      </c>
      <c r="Y22" s="122">
        <v>118525.2964695</v>
      </c>
      <c r="Z22" s="90">
        <f t="shared" si="7"/>
        <v>33.817157048170081</v>
      </c>
      <c r="AA22" s="123">
        <v>40015.839999999997</v>
      </c>
      <c r="AB22" s="124">
        <v>118520.69</v>
      </c>
      <c r="AC22" s="90">
        <f t="shared" si="8"/>
        <v>33.762746403180742</v>
      </c>
      <c r="AD22" s="232">
        <v>40016</v>
      </c>
      <c r="AE22" s="233">
        <v>118523</v>
      </c>
      <c r="AF22" s="234">
        <v>33.799999999999997</v>
      </c>
    </row>
    <row r="23" spans="1:32" ht="12" customHeight="1">
      <c r="A23" s="133" t="s">
        <v>91</v>
      </c>
      <c r="B23" s="133"/>
      <c r="C23" s="134">
        <v>20300.072138587799</v>
      </c>
      <c r="D23" s="135">
        <v>54657</v>
      </c>
      <c r="E23" s="136">
        <f t="shared" si="0"/>
        <v>37.140845890897417</v>
      </c>
      <c r="F23" s="134">
        <v>20300.22</v>
      </c>
      <c r="G23" s="134">
        <v>54835.45</v>
      </c>
      <c r="H23" s="137">
        <f t="shared" si="1"/>
        <v>37.020248762433795</v>
      </c>
      <c r="I23" s="134">
        <v>20300.22</v>
      </c>
      <c r="J23" s="134">
        <v>54835.45</v>
      </c>
      <c r="K23" s="138">
        <f t="shared" si="2"/>
        <v>37.020248762433795</v>
      </c>
      <c r="L23" s="139">
        <v>20300.218921604599</v>
      </c>
      <c r="M23" s="134">
        <v>54835.453894743099</v>
      </c>
      <c r="N23" s="140">
        <v>2.0549080864416136</v>
      </c>
      <c r="O23" s="139">
        <v>20300.218921604599</v>
      </c>
      <c r="P23" s="134">
        <v>54835.453894743099</v>
      </c>
      <c r="Q23" s="140">
        <v>2.0549080864416136</v>
      </c>
      <c r="R23" s="139">
        <v>20639.546754200001</v>
      </c>
      <c r="S23" s="134">
        <v>54668.619074199996</v>
      </c>
      <c r="T23" s="141">
        <f t="shared" si="3"/>
        <v>37.753920080158956</v>
      </c>
      <c r="U23" s="139">
        <v>20578.2403939</v>
      </c>
      <c r="V23" s="134">
        <v>54668.619074199996</v>
      </c>
      <c r="W23" s="141">
        <f t="shared" si="4"/>
        <v>37.641778304240319</v>
      </c>
      <c r="X23" s="139">
        <v>20578.2403939</v>
      </c>
      <c r="Y23" s="134">
        <v>54668.619074199996</v>
      </c>
      <c r="Z23" s="141">
        <f t="shared" si="7"/>
        <v>37.641778304240319</v>
      </c>
      <c r="AA23" s="139">
        <v>20563.939999999999</v>
      </c>
      <c r="AB23" s="134">
        <v>54646.16</v>
      </c>
      <c r="AC23" s="141">
        <f t="shared" si="8"/>
        <v>37.631079658662195</v>
      </c>
      <c r="AD23" s="235">
        <v>20564</v>
      </c>
      <c r="AE23" s="236">
        <v>54646</v>
      </c>
      <c r="AF23" s="237">
        <v>37.6</v>
      </c>
    </row>
    <row r="24" spans="1:32" ht="12" customHeight="1">
      <c r="A24" s="11" t="s">
        <v>92</v>
      </c>
      <c r="B24" s="11"/>
      <c r="C24" s="18">
        <v>18593.456567738602</v>
      </c>
      <c r="D24" s="19">
        <v>65024</v>
      </c>
      <c r="E24" s="80">
        <f t="shared" si="0"/>
        <v>28.594759731389335</v>
      </c>
      <c r="F24" s="18">
        <v>18594</v>
      </c>
      <c r="G24" s="18">
        <v>55669.82</v>
      </c>
      <c r="H24" s="84">
        <f t="shared" si="1"/>
        <v>33.400503181077291</v>
      </c>
      <c r="I24" s="18">
        <v>18594</v>
      </c>
      <c r="J24" s="18">
        <v>55669.82</v>
      </c>
      <c r="K24" s="86">
        <f t="shared" si="2"/>
        <v>33.400503181077291</v>
      </c>
      <c r="L24" s="87">
        <v>18594.002715932002</v>
      </c>
      <c r="M24" s="18">
        <v>55669.823952617808</v>
      </c>
      <c r="N24" s="88">
        <v>1.8821948023241231</v>
      </c>
      <c r="O24" s="87">
        <v>18594.002715932002</v>
      </c>
      <c r="P24" s="18">
        <v>55669.823952617808</v>
      </c>
      <c r="Q24" s="88">
        <v>1.8821948023241231</v>
      </c>
      <c r="R24" s="87">
        <v>18594.060372500004</v>
      </c>
      <c r="S24" s="18">
        <v>65013.200348599996</v>
      </c>
      <c r="T24" s="90">
        <f t="shared" si="3"/>
        <v>28.600438484490653</v>
      </c>
      <c r="U24" s="87">
        <v>18608.615602000002</v>
      </c>
      <c r="V24" s="18">
        <v>65013.200348599996</v>
      </c>
      <c r="W24" s="90">
        <f t="shared" si="4"/>
        <v>28.622826598630478</v>
      </c>
      <c r="X24" s="121">
        <v>18608.615602000002</v>
      </c>
      <c r="Y24" s="122">
        <v>65013.200348599996</v>
      </c>
      <c r="Z24" s="90">
        <f t="shared" si="7"/>
        <v>28.622826598630478</v>
      </c>
      <c r="AA24" s="123">
        <v>18606.919999999998</v>
      </c>
      <c r="AB24" s="124">
        <v>65067.79</v>
      </c>
      <c r="AC24" s="90">
        <f t="shared" si="8"/>
        <v>28.596207124907728</v>
      </c>
      <c r="AD24" s="232">
        <v>18598</v>
      </c>
      <c r="AE24" s="233">
        <v>65059</v>
      </c>
      <c r="AF24" s="234">
        <v>28.6</v>
      </c>
    </row>
    <row r="25" spans="1:32" ht="12" customHeight="1">
      <c r="A25" s="133" t="s">
        <v>93</v>
      </c>
      <c r="B25" s="133"/>
      <c r="C25" s="134">
        <v>8375.3703433719002</v>
      </c>
      <c r="D25" s="135">
        <v>18528</v>
      </c>
      <c r="E25" s="136">
        <f t="shared" si="0"/>
        <v>45.203855480202392</v>
      </c>
      <c r="F25" s="134">
        <v>8375.36</v>
      </c>
      <c r="G25" s="134">
        <v>17657.57</v>
      </c>
      <c r="H25" s="137">
        <f t="shared" si="1"/>
        <v>47.432121180887293</v>
      </c>
      <c r="I25" s="134">
        <v>8375.36</v>
      </c>
      <c r="J25" s="134">
        <v>17657.57</v>
      </c>
      <c r="K25" s="138">
        <f t="shared" si="2"/>
        <v>47.432121180887293</v>
      </c>
      <c r="L25" s="139">
        <v>8375.3576523878</v>
      </c>
      <c r="M25" s="134">
        <v>17657.571864789301</v>
      </c>
      <c r="N25" s="140">
        <v>0.84780318050737336</v>
      </c>
      <c r="O25" s="139">
        <v>8375.3576523878</v>
      </c>
      <c r="P25" s="134">
        <v>17657.571864789301</v>
      </c>
      <c r="Q25" s="140">
        <v>0.84780318050737336</v>
      </c>
      <c r="R25" s="139">
        <v>8375.1323699999975</v>
      </c>
      <c r="S25" s="134">
        <v>18517.534939700003</v>
      </c>
      <c r="T25" s="141">
        <f t="shared" si="3"/>
        <v>45.228117010566201</v>
      </c>
      <c r="U25" s="139">
        <v>8372.171271636149</v>
      </c>
      <c r="V25" s="134">
        <v>18517.534939700003</v>
      </c>
      <c r="W25" s="141">
        <f t="shared" si="4"/>
        <v>45.212126230079001</v>
      </c>
      <c r="X25" s="139">
        <v>8372.171271636149</v>
      </c>
      <c r="Y25" s="134">
        <v>18517.534939700003</v>
      </c>
      <c r="Z25" s="141">
        <f t="shared" si="7"/>
        <v>45.212126230079001</v>
      </c>
      <c r="AA25" s="139">
        <v>8373.43</v>
      </c>
      <c r="AB25" s="134">
        <v>18530.73</v>
      </c>
      <c r="AC25" s="141">
        <f t="shared" si="8"/>
        <v>45.186724969820403</v>
      </c>
      <c r="AD25" s="235">
        <v>8373</v>
      </c>
      <c r="AE25" s="236">
        <v>18531</v>
      </c>
      <c r="AF25" s="237">
        <v>45.2</v>
      </c>
    </row>
    <row r="26" spans="1:32" ht="12" customHeight="1">
      <c r="A26" s="11" t="s">
        <v>94</v>
      </c>
      <c r="B26" s="11"/>
      <c r="C26" s="18">
        <v>7021.7836548860996</v>
      </c>
      <c r="D26" s="19">
        <v>79761</v>
      </c>
      <c r="E26" s="80">
        <f t="shared" si="0"/>
        <v>8.8035301148256675</v>
      </c>
      <c r="F26" s="18">
        <v>7024.88</v>
      </c>
      <c r="G26" s="18">
        <v>60052.94</v>
      </c>
      <c r="H26" s="84">
        <f t="shared" si="1"/>
        <v>11.69781196391051</v>
      </c>
      <c r="I26" s="18">
        <v>7024.88</v>
      </c>
      <c r="J26" s="18">
        <v>60052.94</v>
      </c>
      <c r="K26" s="86">
        <f t="shared" si="2"/>
        <v>11.69781196391051</v>
      </c>
      <c r="L26" s="87">
        <v>7024.8805851375409</v>
      </c>
      <c r="M26" s="18">
        <v>60052.943855753503</v>
      </c>
      <c r="N26" s="88">
        <v>0.71109991357397617</v>
      </c>
      <c r="O26" s="87">
        <v>7024.8805851375409</v>
      </c>
      <c r="P26" s="18">
        <v>60052.943855753503</v>
      </c>
      <c r="Q26" s="88">
        <v>0.71109991357397617</v>
      </c>
      <c r="R26" s="87">
        <v>7024.9023748999998</v>
      </c>
      <c r="S26" s="18">
        <v>79770.5722025</v>
      </c>
      <c r="T26" s="90">
        <f t="shared" si="3"/>
        <v>8.8063833327747414</v>
      </c>
      <c r="U26" s="87">
        <v>7005.0651690100003</v>
      </c>
      <c r="V26" s="18">
        <v>79770.5722025</v>
      </c>
      <c r="W26" s="90">
        <f t="shared" si="4"/>
        <v>8.7815155082847234</v>
      </c>
      <c r="X26" s="121">
        <v>7005.0651690100003</v>
      </c>
      <c r="Y26" s="122">
        <v>79770.5722025</v>
      </c>
      <c r="Z26" s="90">
        <f t="shared" si="7"/>
        <v>8.7815155082847234</v>
      </c>
      <c r="AA26" s="123">
        <v>6999.4</v>
      </c>
      <c r="AB26" s="124">
        <v>79717.710000000006</v>
      </c>
      <c r="AC26" s="90">
        <f t="shared" si="8"/>
        <v>8.780232146658502</v>
      </c>
      <c r="AD26" s="232">
        <v>6999</v>
      </c>
      <c r="AE26" s="233">
        <v>79718</v>
      </c>
      <c r="AF26" s="234">
        <v>8.8000000000000007</v>
      </c>
    </row>
    <row r="27" spans="1:32" ht="12" customHeight="1">
      <c r="A27" s="133" t="s">
        <v>95</v>
      </c>
      <c r="B27" s="133"/>
      <c r="C27" s="134">
        <v>38811.621156602101</v>
      </c>
      <c r="D27" s="135">
        <v>73539</v>
      </c>
      <c r="E27" s="136">
        <f t="shared" si="0"/>
        <v>52.776922662263701</v>
      </c>
      <c r="F27" s="134">
        <v>38760.629999999997</v>
      </c>
      <c r="G27" s="134">
        <v>78005.86</v>
      </c>
      <c r="H27" s="137">
        <f t="shared" si="1"/>
        <v>49.689382310508464</v>
      </c>
      <c r="I27" s="134">
        <v>38760.629999999997</v>
      </c>
      <c r="J27" s="134">
        <v>78005.86</v>
      </c>
      <c r="K27" s="138">
        <f t="shared" si="2"/>
        <v>49.689382310508464</v>
      </c>
      <c r="L27" s="139">
        <v>38760.626722405694</v>
      </c>
      <c r="M27" s="134">
        <v>78005.859387175296</v>
      </c>
      <c r="N27" s="140">
        <v>3.9235796222201813</v>
      </c>
      <c r="O27" s="139">
        <v>38760.626722405694</v>
      </c>
      <c r="P27" s="134">
        <v>78005.859387175296</v>
      </c>
      <c r="Q27" s="140">
        <v>3.9235796222201813</v>
      </c>
      <c r="R27" s="139">
        <v>39752.136549099996</v>
      </c>
      <c r="S27" s="134">
        <v>73373.421521299999</v>
      </c>
      <c r="T27" s="141">
        <f t="shared" si="3"/>
        <v>54.177842228006391</v>
      </c>
      <c r="U27" s="139">
        <v>39648.463935799999</v>
      </c>
      <c r="V27" s="134">
        <v>73373.421521299999</v>
      </c>
      <c r="W27" s="141">
        <f t="shared" si="4"/>
        <v>54.036547722243292</v>
      </c>
      <c r="X27" s="139">
        <v>39648.463935799999</v>
      </c>
      <c r="Y27" s="134">
        <v>73373.421521299999</v>
      </c>
      <c r="Z27" s="141">
        <f t="shared" si="7"/>
        <v>54.036547722243292</v>
      </c>
      <c r="AA27" s="139">
        <v>39639.51</v>
      </c>
      <c r="AB27" s="134">
        <v>73332.289999999994</v>
      </c>
      <c r="AC27" s="141">
        <f t="shared" si="8"/>
        <v>54.054646322922693</v>
      </c>
      <c r="AD27" s="235">
        <v>39640</v>
      </c>
      <c r="AE27" s="236">
        <v>73332</v>
      </c>
      <c r="AF27" s="237">
        <v>54.1</v>
      </c>
    </row>
    <row r="28" spans="1:32" ht="12" customHeight="1">
      <c r="A28" s="11" t="s">
        <v>96</v>
      </c>
      <c r="B28" s="11"/>
      <c r="C28" s="18">
        <v>17270.439623550501</v>
      </c>
      <c r="D28" s="19">
        <v>57540</v>
      </c>
      <c r="E28" s="80">
        <f t="shared" si="0"/>
        <v>30.014667402764164</v>
      </c>
      <c r="F28" s="18">
        <v>17243</v>
      </c>
      <c r="G28" s="18">
        <v>40059.97</v>
      </c>
      <c r="H28" s="84">
        <f t="shared" si="1"/>
        <v>43.042967830480151</v>
      </c>
      <c r="I28" s="18">
        <v>17243</v>
      </c>
      <c r="J28" s="18">
        <v>40059.97</v>
      </c>
      <c r="K28" s="86">
        <f t="shared" si="2"/>
        <v>43.042967830480151</v>
      </c>
      <c r="L28" s="87">
        <v>17243.003304207803</v>
      </c>
      <c r="M28" s="18">
        <v>40059.974178848192</v>
      </c>
      <c r="N28" s="88">
        <v>1.7454386605972299</v>
      </c>
      <c r="O28" s="87">
        <v>17243.003304207803</v>
      </c>
      <c r="P28" s="18">
        <v>40059.974178848192</v>
      </c>
      <c r="Q28" s="88">
        <v>1.7454386605972299</v>
      </c>
      <c r="R28" s="87">
        <v>18073.721604599999</v>
      </c>
      <c r="S28" s="18">
        <v>57515.305778800001</v>
      </c>
      <c r="T28" s="90">
        <f t="shared" si="3"/>
        <v>31.424194585890437</v>
      </c>
      <c r="U28" s="87">
        <v>18171.362355699999</v>
      </c>
      <c r="V28" s="18">
        <v>57515.305778800001</v>
      </c>
      <c r="W28" s="90">
        <f t="shared" si="4"/>
        <v>31.593959398539646</v>
      </c>
      <c r="X28" s="121">
        <v>18171.362355699999</v>
      </c>
      <c r="Y28" s="122">
        <v>57515.305778800001</v>
      </c>
      <c r="Z28" s="90">
        <f t="shared" si="7"/>
        <v>31.593959398539646</v>
      </c>
      <c r="AA28" s="123">
        <v>18170.54</v>
      </c>
      <c r="AB28" s="124">
        <v>57576.54</v>
      </c>
      <c r="AC28" s="90">
        <f t="shared" si="8"/>
        <v>31.558930078118625</v>
      </c>
      <c r="AD28" s="232">
        <v>18171</v>
      </c>
      <c r="AE28" s="233">
        <v>57583</v>
      </c>
      <c r="AF28" s="234">
        <v>31.6</v>
      </c>
    </row>
    <row r="29" spans="1:32" ht="12" customHeight="1">
      <c r="A29" s="133" t="s">
        <v>97</v>
      </c>
      <c r="B29" s="133"/>
      <c r="C29" s="134">
        <v>7631.9871637850993</v>
      </c>
      <c r="D29" s="135">
        <v>39891</v>
      </c>
      <c r="E29" s="136">
        <f t="shared" si="0"/>
        <v>19.132102889837554</v>
      </c>
      <c r="F29" s="134">
        <v>7630.34</v>
      </c>
      <c r="G29" s="134">
        <v>15945.84</v>
      </c>
      <c r="H29" s="137">
        <f t="shared" si="1"/>
        <v>47.851602675055062</v>
      </c>
      <c r="I29" s="134">
        <v>7630.34</v>
      </c>
      <c r="J29" s="134">
        <v>15945.84</v>
      </c>
      <c r="K29" s="138">
        <f t="shared" si="2"/>
        <v>47.851602675055062</v>
      </c>
      <c r="L29" s="139">
        <v>7630.3417927978007</v>
      </c>
      <c r="M29" s="134">
        <v>15945.8410599537</v>
      </c>
      <c r="N29" s="140">
        <v>0.77238827388439935</v>
      </c>
      <c r="O29" s="139">
        <v>7630.3417927978007</v>
      </c>
      <c r="P29" s="134">
        <v>15945.8410599537</v>
      </c>
      <c r="Q29" s="140">
        <v>0.77238827388439935</v>
      </c>
      <c r="R29" s="139">
        <v>11496.8517027</v>
      </c>
      <c r="S29" s="134">
        <v>39843.655515700004</v>
      </c>
      <c r="T29" s="141">
        <f t="shared" si="3"/>
        <v>28.854911914821113</v>
      </c>
      <c r="U29" s="139">
        <v>11488.178820700001</v>
      </c>
      <c r="V29" s="134">
        <v>39843.655515700004</v>
      </c>
      <c r="W29" s="141">
        <f t="shared" si="4"/>
        <v>28.83314462994791</v>
      </c>
      <c r="X29" s="139">
        <v>11488.178820700001</v>
      </c>
      <c r="Y29" s="134">
        <v>39843.655515700004</v>
      </c>
      <c r="Z29" s="141">
        <f t="shared" si="7"/>
        <v>28.83314462994791</v>
      </c>
      <c r="AA29" s="139">
        <v>10317.959999999999</v>
      </c>
      <c r="AB29" s="134">
        <v>39791.440000000002</v>
      </c>
      <c r="AC29" s="141">
        <f t="shared" si="8"/>
        <v>25.93009953899632</v>
      </c>
      <c r="AD29" s="235">
        <v>10318</v>
      </c>
      <c r="AE29" s="236">
        <v>39790</v>
      </c>
      <c r="AF29" s="237">
        <v>25.9</v>
      </c>
    </row>
    <row r="30" spans="1:32" ht="12" customHeight="1">
      <c r="A30" s="11" t="s">
        <v>157</v>
      </c>
      <c r="B30" s="11"/>
      <c r="C30" s="18"/>
      <c r="D30" s="19"/>
      <c r="E30" s="80"/>
      <c r="F30" s="18"/>
      <c r="G30" s="18"/>
      <c r="H30" s="84"/>
      <c r="I30" s="18"/>
      <c r="J30" s="18"/>
      <c r="K30" s="86"/>
      <c r="L30" s="87"/>
      <c r="M30" s="18"/>
      <c r="N30" s="88"/>
      <c r="O30" s="87"/>
      <c r="P30" s="18"/>
      <c r="Q30" s="88"/>
      <c r="R30" s="87"/>
      <c r="S30" s="18"/>
      <c r="T30" s="90"/>
      <c r="U30" s="87">
        <v>12765.092599199999</v>
      </c>
      <c r="V30" s="18">
        <v>33749</v>
      </c>
      <c r="W30" s="90">
        <f t="shared" si="4"/>
        <v>37.823617289993777</v>
      </c>
      <c r="X30" s="121">
        <v>12765.092599199999</v>
      </c>
      <c r="Y30" s="122">
        <v>33749</v>
      </c>
      <c r="Z30" s="90">
        <f t="shared" si="7"/>
        <v>37.823617289993777</v>
      </c>
      <c r="AA30" s="123">
        <v>12748.53</v>
      </c>
      <c r="AB30" s="124">
        <v>33742.269999999997</v>
      </c>
      <c r="AC30" s="90">
        <f t="shared" si="8"/>
        <v>37.782075716897538</v>
      </c>
      <c r="AD30" s="232">
        <v>12737</v>
      </c>
      <c r="AE30" s="233">
        <v>33729</v>
      </c>
      <c r="AF30" s="234">
        <v>37.799999999999997</v>
      </c>
    </row>
    <row r="31" spans="1:32" ht="12" customHeight="1">
      <c r="A31" s="133" t="s">
        <v>98</v>
      </c>
      <c r="B31" s="133"/>
      <c r="C31" s="134">
        <v>29522.920534693003</v>
      </c>
      <c r="D31" s="135">
        <v>73537</v>
      </c>
      <c r="E31" s="136">
        <f t="shared" si="0"/>
        <v>40.147028753815093</v>
      </c>
      <c r="F31" s="134">
        <v>29650.21</v>
      </c>
      <c r="G31" s="134">
        <v>60548.480000000003</v>
      </c>
      <c r="H31" s="137">
        <f t="shared" si="1"/>
        <v>48.969371320303992</v>
      </c>
      <c r="I31" s="134">
        <v>29650.21</v>
      </c>
      <c r="J31" s="134">
        <v>60548.480000000003</v>
      </c>
      <c r="K31" s="138">
        <f t="shared" si="2"/>
        <v>48.969371320303992</v>
      </c>
      <c r="L31" s="139">
        <v>29650.213355928503</v>
      </c>
      <c r="M31" s="134">
        <v>60548.479632477109</v>
      </c>
      <c r="N31" s="140">
        <v>3.0013697598587581</v>
      </c>
      <c r="O31" s="139">
        <v>29650.213355928503</v>
      </c>
      <c r="P31" s="134">
        <v>60548.479632477109</v>
      </c>
      <c r="Q31" s="140">
        <v>3.0013697598587581</v>
      </c>
      <c r="R31" s="139">
        <v>29395.584830500018</v>
      </c>
      <c r="S31" s="134">
        <v>73406.94381740001</v>
      </c>
      <c r="T31" s="141">
        <f t="shared" si="3"/>
        <v>40.044692370822062</v>
      </c>
      <c r="U31" s="139">
        <v>29318.10056509541</v>
      </c>
      <c r="V31" s="134">
        <v>73406.94381740001</v>
      </c>
      <c r="W31" s="141">
        <f t="shared" si="4"/>
        <v>39.939137962240018</v>
      </c>
      <c r="X31" s="139">
        <v>29318.10056509541</v>
      </c>
      <c r="Y31" s="134">
        <v>73406.94381740001</v>
      </c>
      <c r="Z31" s="141">
        <f t="shared" si="7"/>
        <v>39.939137962240018</v>
      </c>
      <c r="AA31" s="139">
        <v>29364.400000000001</v>
      </c>
      <c r="AB31" s="134">
        <v>73439.009999999995</v>
      </c>
      <c r="AC31" s="141">
        <f t="shared" si="8"/>
        <v>39.984743803055082</v>
      </c>
      <c r="AD31" s="235">
        <v>29357</v>
      </c>
      <c r="AE31" s="236">
        <v>73430</v>
      </c>
      <c r="AF31" s="237">
        <v>40</v>
      </c>
    </row>
    <row r="32" spans="1:32" ht="12" customHeight="1">
      <c r="A32" s="11" t="s">
        <v>99</v>
      </c>
      <c r="B32" s="11"/>
      <c r="C32" s="18">
        <v>57198.909433188499</v>
      </c>
      <c r="D32" s="19">
        <v>178406</v>
      </c>
      <c r="E32" s="80">
        <f t="shared" si="0"/>
        <v>32.061090676988719</v>
      </c>
      <c r="F32" s="18">
        <v>57152.57</v>
      </c>
      <c r="G32" s="18">
        <v>97874.19</v>
      </c>
      <c r="H32" s="84">
        <f t="shared" si="1"/>
        <v>58.393913655888241</v>
      </c>
      <c r="I32" s="18">
        <v>57152.57</v>
      </c>
      <c r="J32" s="18">
        <v>97874.19</v>
      </c>
      <c r="K32" s="86">
        <f t="shared" si="2"/>
        <v>58.393913655888241</v>
      </c>
      <c r="L32" s="87">
        <v>57152.571520684898</v>
      </c>
      <c r="M32" s="18">
        <v>97874.190363159694</v>
      </c>
      <c r="N32" s="88">
        <v>5.7853209284259757</v>
      </c>
      <c r="O32" s="87">
        <v>57152.571520684898</v>
      </c>
      <c r="P32" s="18">
        <v>97874.190363159694</v>
      </c>
      <c r="Q32" s="88">
        <v>5.7853209284259757</v>
      </c>
      <c r="R32" s="87">
        <v>57267.995157599988</v>
      </c>
      <c r="S32" s="18">
        <v>178402.00065179999</v>
      </c>
      <c r="T32" s="90">
        <f t="shared" si="3"/>
        <v>32.100534157895488</v>
      </c>
      <c r="U32" s="87">
        <v>57264.976024399999</v>
      </c>
      <c r="V32" s="18">
        <v>178402.00065179999</v>
      </c>
      <c r="W32" s="90">
        <f t="shared" si="4"/>
        <v>32.098841837636208</v>
      </c>
      <c r="X32" s="121">
        <v>57264.976024399999</v>
      </c>
      <c r="Y32" s="122">
        <v>178402.00065179999</v>
      </c>
      <c r="Z32" s="90">
        <f t="shared" si="7"/>
        <v>32.098841837636208</v>
      </c>
      <c r="AA32" s="123">
        <v>57217.52</v>
      </c>
      <c r="AB32" s="124">
        <v>178386.33</v>
      </c>
      <c r="AC32" s="90">
        <f t="shared" si="8"/>
        <v>32.075058666210573</v>
      </c>
      <c r="AD32" s="232">
        <v>57218</v>
      </c>
      <c r="AE32" s="233">
        <v>178386</v>
      </c>
      <c r="AF32" s="234">
        <v>32.1</v>
      </c>
    </row>
    <row r="33" spans="1:32" ht="12" customHeight="1">
      <c r="A33" s="133" t="s">
        <v>100</v>
      </c>
      <c r="B33" s="133"/>
      <c r="C33" s="134">
        <v>27453.928003517198</v>
      </c>
      <c r="D33" s="135">
        <v>126012</v>
      </c>
      <c r="E33" s="136">
        <f t="shared" si="0"/>
        <v>21.78675681960226</v>
      </c>
      <c r="F33" s="134">
        <v>29398.799999999999</v>
      </c>
      <c r="G33" s="134">
        <v>104133.92</v>
      </c>
      <c r="H33" s="137">
        <f t="shared" si="1"/>
        <v>28.231723150343324</v>
      </c>
      <c r="I33" s="134">
        <v>29398.799999999999</v>
      </c>
      <c r="J33" s="134">
        <v>104133.92</v>
      </c>
      <c r="K33" s="138">
        <f t="shared" si="2"/>
        <v>28.231723150343324</v>
      </c>
      <c r="L33" s="139">
        <v>29398.801925368694</v>
      </c>
      <c r="M33" s="134">
        <v>104133.91574247459</v>
      </c>
      <c r="N33" s="140">
        <v>2.9759204095992207</v>
      </c>
      <c r="O33" s="139">
        <v>29398.801925368694</v>
      </c>
      <c r="P33" s="134">
        <v>104133.91574247459</v>
      </c>
      <c r="Q33" s="140">
        <v>2.9759204095992207</v>
      </c>
      <c r="R33" s="139">
        <v>29398.893072900002</v>
      </c>
      <c r="S33" s="134">
        <v>126061.050101</v>
      </c>
      <c r="T33" s="141">
        <f t="shared" si="3"/>
        <v>23.321155146134064</v>
      </c>
      <c r="U33" s="139">
        <v>28700.976860800001</v>
      </c>
      <c r="V33" s="134">
        <v>124671</v>
      </c>
      <c r="W33" s="141">
        <f t="shared" si="4"/>
        <v>23.02137374433509</v>
      </c>
      <c r="X33" s="139">
        <v>28700.976860800001</v>
      </c>
      <c r="Y33" s="134">
        <v>124671</v>
      </c>
      <c r="Z33" s="141">
        <f t="shared" si="7"/>
        <v>23.02137374433509</v>
      </c>
      <c r="AA33" s="139">
        <v>28742.560000000001</v>
      </c>
      <c r="AB33" s="134">
        <v>124698.02</v>
      </c>
      <c r="AC33" s="141">
        <f t="shared" si="8"/>
        <v>23.049732465679888</v>
      </c>
      <c r="AD33" s="235">
        <v>28743</v>
      </c>
      <c r="AE33" s="236">
        <v>124698</v>
      </c>
      <c r="AF33" s="237">
        <v>23</v>
      </c>
    </row>
    <row r="34" spans="1:32" ht="12" customHeight="1">
      <c r="A34" s="11" t="s">
        <v>101</v>
      </c>
      <c r="B34" s="11"/>
      <c r="C34" s="18">
        <v>46222.6701932664</v>
      </c>
      <c r="D34" s="19">
        <v>134308</v>
      </c>
      <c r="E34" s="80">
        <f t="shared" si="0"/>
        <v>34.415425881754182</v>
      </c>
      <c r="F34" s="18">
        <v>46217.54</v>
      </c>
      <c r="G34" s="18">
        <v>115019.27</v>
      </c>
      <c r="H34" s="84">
        <f t="shared" si="1"/>
        <v>40.182432039431305</v>
      </c>
      <c r="I34" s="18">
        <v>46217.54</v>
      </c>
      <c r="J34" s="18">
        <v>115019.27</v>
      </c>
      <c r="K34" s="86">
        <f t="shared" si="2"/>
        <v>40.182432039431305</v>
      </c>
      <c r="L34" s="87">
        <v>46217.53568202562</v>
      </c>
      <c r="M34" s="18">
        <v>115019.26880287789</v>
      </c>
      <c r="N34" s="88">
        <v>4.6784120001446405</v>
      </c>
      <c r="O34" s="87">
        <v>46217.53568202562</v>
      </c>
      <c r="P34" s="18">
        <v>115019.26880287789</v>
      </c>
      <c r="Q34" s="88">
        <v>4.6784120001446405</v>
      </c>
      <c r="R34" s="87">
        <v>46220.431406900003</v>
      </c>
      <c r="S34" s="18">
        <v>134308.35159929999</v>
      </c>
      <c r="T34" s="90">
        <f t="shared" si="3"/>
        <v>34.413668886947235</v>
      </c>
      <c r="U34" s="87">
        <v>46220.427580800002</v>
      </c>
      <c r="V34" s="18">
        <v>134308.35159929999</v>
      </c>
      <c r="W34" s="90">
        <f t="shared" si="4"/>
        <v>34.413666038204063</v>
      </c>
      <c r="X34" s="121">
        <v>46220.427580800002</v>
      </c>
      <c r="Y34" s="122">
        <v>134308.35159929999</v>
      </c>
      <c r="Z34" s="90">
        <f t="shared" si="7"/>
        <v>34.413666038204063</v>
      </c>
      <c r="AA34" s="123">
        <v>46211.08</v>
      </c>
      <c r="AB34" s="124">
        <v>134350.21</v>
      </c>
      <c r="AC34" s="90">
        <f t="shared" si="8"/>
        <v>34.395986429794192</v>
      </c>
      <c r="AD34" s="232">
        <v>46221</v>
      </c>
      <c r="AE34" s="233">
        <v>134350</v>
      </c>
      <c r="AF34" s="234">
        <v>34.4</v>
      </c>
    </row>
    <row r="35" spans="1:32" ht="12" customHeight="1">
      <c r="A35" s="133" t="s">
        <v>0</v>
      </c>
      <c r="B35" s="133"/>
      <c r="C35" s="134">
        <v>95685.09116935062</v>
      </c>
      <c r="D35" s="135">
        <v>137792</v>
      </c>
      <c r="E35" s="136">
        <f t="shared" si="0"/>
        <v>69.441688319605362</v>
      </c>
      <c r="F35" s="134">
        <v>95684.93</v>
      </c>
      <c r="G35" s="134">
        <v>146210.96</v>
      </c>
      <c r="H35" s="137">
        <f t="shared" si="1"/>
        <v>65.443062544695692</v>
      </c>
      <c r="I35" s="134">
        <v>95684.93</v>
      </c>
      <c r="J35" s="134">
        <v>146210.96</v>
      </c>
      <c r="K35" s="138">
        <f t="shared" si="2"/>
        <v>65.443062544695692</v>
      </c>
      <c r="L35" s="139">
        <v>95684.927483714797</v>
      </c>
      <c r="M35" s="134">
        <v>146210.96002075772</v>
      </c>
      <c r="N35" s="140">
        <v>9.6857936358315442</v>
      </c>
      <c r="O35" s="139">
        <v>95684.927483714797</v>
      </c>
      <c r="P35" s="134">
        <v>146210.96002075772</v>
      </c>
      <c r="Q35" s="140">
        <v>9.6857936358315442</v>
      </c>
      <c r="R35" s="139">
        <v>95685.468308400028</v>
      </c>
      <c r="S35" s="134">
        <v>137794.12432139998</v>
      </c>
      <c r="T35" s="141">
        <f t="shared" si="3"/>
        <v>69.440891460086505</v>
      </c>
      <c r="U35" s="139">
        <v>95672.150154500006</v>
      </c>
      <c r="V35" s="134">
        <v>137794.12432139998</v>
      </c>
      <c r="W35" s="141">
        <f t="shared" si="4"/>
        <v>69.431226204789439</v>
      </c>
      <c r="X35" s="139">
        <v>95672.150154500006</v>
      </c>
      <c r="Y35" s="134">
        <v>137794.12432139998</v>
      </c>
      <c r="Z35" s="141">
        <f t="shared" si="7"/>
        <v>69.431226204789439</v>
      </c>
      <c r="AA35" s="139">
        <v>101559.09</v>
      </c>
      <c r="AB35" s="134">
        <v>137821.54</v>
      </c>
      <c r="AC35" s="141">
        <f t="shared" si="8"/>
        <v>73.688837027942071</v>
      </c>
      <c r="AD35" s="235">
        <v>101559</v>
      </c>
      <c r="AE35" s="236">
        <v>137822</v>
      </c>
      <c r="AF35" s="237">
        <v>73.7</v>
      </c>
    </row>
    <row r="36" spans="1:32" ht="12" customHeight="1">
      <c r="A36" s="11" t="s">
        <v>102</v>
      </c>
      <c r="B36" s="11"/>
      <c r="C36" s="18">
        <v>1366.8076496810002</v>
      </c>
      <c r="D36" s="19">
        <v>30513</v>
      </c>
      <c r="E36" s="80">
        <f t="shared" si="0"/>
        <v>4.4794272922393734</v>
      </c>
      <c r="F36" s="18">
        <v>462.96</v>
      </c>
      <c r="G36" s="18">
        <v>17098.37</v>
      </c>
      <c r="H36" s="84">
        <f t="shared" si="1"/>
        <v>2.7076265164457198</v>
      </c>
      <c r="I36" s="18">
        <v>462.96</v>
      </c>
      <c r="J36" s="18">
        <v>17098.37</v>
      </c>
      <c r="K36" s="86">
        <f t="shared" si="2"/>
        <v>2.7076265164457198</v>
      </c>
      <c r="L36" s="87">
        <v>1363.7238283720001</v>
      </c>
      <c r="M36" s="18">
        <v>4236.6584492657003</v>
      </c>
      <c r="N36" s="88">
        <v>0.13804418235176513</v>
      </c>
      <c r="O36" s="87">
        <v>1363.7238283720001</v>
      </c>
      <c r="P36" s="18">
        <v>4236.6584492657003</v>
      </c>
      <c r="Q36" s="88">
        <v>0.13804418235176513</v>
      </c>
      <c r="R36" s="87">
        <v>462.96494000000001</v>
      </c>
      <c r="S36" s="18">
        <v>30522.080121600004</v>
      </c>
      <c r="T36" s="90">
        <f t="shared" si="3"/>
        <v>1.5168197519813431</v>
      </c>
      <c r="U36" s="87">
        <v>469.73351826200002</v>
      </c>
      <c r="V36" s="18">
        <v>30522.080121600004</v>
      </c>
      <c r="W36" s="90">
        <f t="shared" si="4"/>
        <v>1.5389957577942954</v>
      </c>
      <c r="X36" s="123">
        <v>469.73351826200002</v>
      </c>
      <c r="Y36" s="124">
        <v>30522.080121600004</v>
      </c>
      <c r="Z36" s="90">
        <f t="shared" si="7"/>
        <v>1.5389957577942954</v>
      </c>
      <c r="AA36" s="123">
        <v>466.02</v>
      </c>
      <c r="AB36" s="124">
        <v>30543</v>
      </c>
      <c r="AC36" s="90">
        <f t="shared" si="8"/>
        <v>1.5257833218740791</v>
      </c>
      <c r="AD36" s="238">
        <v>466</v>
      </c>
      <c r="AE36" s="233">
        <v>30543</v>
      </c>
      <c r="AF36" s="234">
        <v>1.5</v>
      </c>
    </row>
    <row r="37" spans="1:32" ht="12" customHeight="1">
      <c r="A37" s="133" t="s">
        <v>103</v>
      </c>
      <c r="B37" s="133"/>
      <c r="C37" s="134">
        <v>457.84194471620003</v>
      </c>
      <c r="D37" s="135">
        <v>26283</v>
      </c>
      <c r="E37" s="136">
        <f t="shared" si="0"/>
        <v>1.7419698843975193</v>
      </c>
      <c r="F37" s="134">
        <v>1363.72</v>
      </c>
      <c r="G37" s="134">
        <v>4236.66</v>
      </c>
      <c r="H37" s="137">
        <f t="shared" si="1"/>
        <v>32.18856363267291</v>
      </c>
      <c r="I37" s="134">
        <v>1363.72</v>
      </c>
      <c r="J37" s="134">
        <v>4236.66</v>
      </c>
      <c r="K37" s="138">
        <f t="shared" si="2"/>
        <v>32.18856363267291</v>
      </c>
      <c r="L37" s="139">
        <v>462.96350143450002</v>
      </c>
      <c r="M37" s="134">
        <v>17098.373897558202</v>
      </c>
      <c r="N37" s="140">
        <v>4.6863900655406319E-2</v>
      </c>
      <c r="O37" s="139">
        <v>462.96350143450002</v>
      </c>
      <c r="P37" s="134">
        <v>17098.373897558202</v>
      </c>
      <c r="Q37" s="140">
        <v>4.6863900655406319E-2</v>
      </c>
      <c r="R37" s="139">
        <v>1644.781718</v>
      </c>
      <c r="S37" s="134">
        <v>26271.520887300001</v>
      </c>
      <c r="T37" s="141">
        <f t="shared" si="3"/>
        <v>6.260702321178174</v>
      </c>
      <c r="U37" s="139">
        <v>1657.36490448</v>
      </c>
      <c r="V37" s="134">
        <v>26271.520887300001</v>
      </c>
      <c r="W37" s="141">
        <f t="shared" si="4"/>
        <v>6.308599001899398</v>
      </c>
      <c r="X37" s="139">
        <v>1657.36490448</v>
      </c>
      <c r="Y37" s="134">
        <v>26271.520887300001</v>
      </c>
      <c r="Z37" s="141">
        <f t="shared" si="7"/>
        <v>6.308599001899398</v>
      </c>
      <c r="AA37" s="139">
        <v>1657.85</v>
      </c>
      <c r="AB37" s="134">
        <v>26331.98</v>
      </c>
      <c r="AC37" s="141">
        <f t="shared" si="8"/>
        <v>6.2959564757378672</v>
      </c>
      <c r="AD37" s="235">
        <v>1658</v>
      </c>
      <c r="AE37" s="236">
        <v>26332</v>
      </c>
      <c r="AF37" s="237">
        <v>6.3</v>
      </c>
    </row>
    <row r="38" spans="1:32" ht="12" customHeight="1">
      <c r="A38" s="11" t="s">
        <v>104</v>
      </c>
      <c r="B38" s="11"/>
      <c r="C38" s="18">
        <v>25485.186157463897</v>
      </c>
      <c r="D38" s="19">
        <v>49860</v>
      </c>
      <c r="E38" s="80">
        <f t="shared" si="0"/>
        <v>51.113490087171876</v>
      </c>
      <c r="F38" s="18">
        <v>25485.18</v>
      </c>
      <c r="G38" s="18">
        <v>63685.11</v>
      </c>
      <c r="H38" s="84">
        <f t="shared" si="1"/>
        <v>40.017486034019569</v>
      </c>
      <c r="I38" s="18">
        <v>25485.18</v>
      </c>
      <c r="J38" s="18">
        <v>63685.11</v>
      </c>
      <c r="K38" s="86">
        <f t="shared" si="2"/>
        <v>40.017486034019569</v>
      </c>
      <c r="L38" s="87">
        <v>25485.177145438302</v>
      </c>
      <c r="M38" s="18">
        <v>63685.110631530006</v>
      </c>
      <c r="N38" s="88">
        <v>2.5797601889319273</v>
      </c>
      <c r="O38" s="87">
        <v>25485.177145438302</v>
      </c>
      <c r="P38" s="18">
        <v>63685.110631530006</v>
      </c>
      <c r="Q38" s="88">
        <v>2.5797601889319273</v>
      </c>
      <c r="R38" s="87">
        <v>25485.256170400004</v>
      </c>
      <c r="S38" s="18">
        <v>49858.570020799998</v>
      </c>
      <c r="T38" s="90">
        <f t="shared" si="3"/>
        <v>51.115096481443544</v>
      </c>
      <c r="U38" s="87">
        <v>25481.047078200001</v>
      </c>
      <c r="V38" s="18">
        <v>49858.570020799998</v>
      </c>
      <c r="W38" s="90">
        <f t="shared" si="4"/>
        <v>51.106654417825901</v>
      </c>
      <c r="X38" s="123">
        <v>25481.047078200001</v>
      </c>
      <c r="Y38" s="124">
        <v>49858.570020799998</v>
      </c>
      <c r="Z38" s="90">
        <f t="shared" si="7"/>
        <v>51.106654417825901</v>
      </c>
      <c r="AA38" s="123">
        <v>25443.22</v>
      </c>
      <c r="AB38" s="124">
        <v>49798.58</v>
      </c>
      <c r="AC38" s="90">
        <f t="shared" si="8"/>
        <v>51.092260060427428</v>
      </c>
      <c r="AD38" s="232">
        <v>25443</v>
      </c>
      <c r="AE38" s="233">
        <v>49801</v>
      </c>
      <c r="AF38" s="234">
        <v>51.1</v>
      </c>
    </row>
    <row r="39" spans="1:32" ht="12" customHeight="1">
      <c r="A39" s="133" t="s">
        <v>105</v>
      </c>
      <c r="B39" s="133"/>
      <c r="C39" s="134">
        <v>23222.028235135404</v>
      </c>
      <c r="D39" s="135">
        <v>82731</v>
      </c>
      <c r="E39" s="136">
        <f t="shared" si="0"/>
        <v>28.069318919311268</v>
      </c>
      <c r="F39" s="134">
        <v>23222.02</v>
      </c>
      <c r="G39" s="134">
        <v>72174.73</v>
      </c>
      <c r="H39" s="137">
        <f t="shared" si="1"/>
        <v>32.174723757193135</v>
      </c>
      <c r="I39" s="134">
        <v>23222.02</v>
      </c>
      <c r="J39" s="134">
        <v>72174.73</v>
      </c>
      <c r="K39" s="138">
        <f t="shared" si="2"/>
        <v>32.174723757193135</v>
      </c>
      <c r="L39" s="139">
        <v>23222.021232152703</v>
      </c>
      <c r="M39" s="134">
        <v>72174.732688440999</v>
      </c>
      <c r="N39" s="140">
        <v>2.3506701773882912</v>
      </c>
      <c r="O39" s="139">
        <v>23222.021232152703</v>
      </c>
      <c r="P39" s="134">
        <v>72174.732688440999</v>
      </c>
      <c r="Q39" s="140">
        <v>2.3506701773882912</v>
      </c>
      <c r="R39" s="139">
        <v>23455.097676099995</v>
      </c>
      <c r="S39" s="134">
        <v>82730.558010199995</v>
      </c>
      <c r="T39" s="141">
        <f t="shared" si="3"/>
        <v>28.351189983764129</v>
      </c>
      <c r="U39" s="139">
        <v>23455.095404899999</v>
      </c>
      <c r="V39" s="134">
        <v>82730.558010199995</v>
      </c>
      <c r="W39" s="141">
        <f t="shared" si="4"/>
        <v>28.351187238466562</v>
      </c>
      <c r="X39" s="139">
        <v>23455.095404899999</v>
      </c>
      <c r="Y39" s="134">
        <v>82730.558010199995</v>
      </c>
      <c r="Z39" s="141">
        <f t="shared" si="7"/>
        <v>28.351187238466562</v>
      </c>
      <c r="AA39" s="139">
        <v>23433.27</v>
      </c>
      <c r="AB39" s="134">
        <v>82714.539999999994</v>
      </c>
      <c r="AC39" s="141">
        <f t="shared" si="8"/>
        <v>28.330291143491827</v>
      </c>
      <c r="AD39" s="235">
        <v>23433</v>
      </c>
      <c r="AE39" s="236">
        <v>82715</v>
      </c>
      <c r="AF39" s="237">
        <v>28.3</v>
      </c>
    </row>
    <row r="40" spans="1:32" ht="12" customHeight="1">
      <c r="A40" s="11" t="s">
        <v>106</v>
      </c>
      <c r="B40" s="11"/>
      <c r="C40" s="18">
        <v>32105.505971271894</v>
      </c>
      <c r="D40" s="19">
        <v>95624</v>
      </c>
      <c r="E40" s="80">
        <f t="shared" si="0"/>
        <v>33.574736437789568</v>
      </c>
      <c r="F40" s="18">
        <v>32105.16</v>
      </c>
      <c r="G40" s="18">
        <v>80761.460000000006</v>
      </c>
      <c r="H40" s="84">
        <f t="shared" si="1"/>
        <v>39.753070338252918</v>
      </c>
      <c r="I40" s="18">
        <v>32105.16</v>
      </c>
      <c r="J40" s="18">
        <v>80761.460000000006</v>
      </c>
      <c r="K40" s="86">
        <f t="shared" si="2"/>
        <v>39.753070338252918</v>
      </c>
      <c r="L40" s="87">
        <v>32105.15796152538</v>
      </c>
      <c r="M40" s="18">
        <v>80761.456840248196</v>
      </c>
      <c r="N40" s="88">
        <v>3.2498737558643587</v>
      </c>
      <c r="O40" s="87">
        <v>32105.15796152538</v>
      </c>
      <c r="P40" s="18">
        <v>80761.456840248196</v>
      </c>
      <c r="Q40" s="88">
        <v>3.2498737558643587</v>
      </c>
      <c r="R40" s="87">
        <v>33777.591294799997</v>
      </c>
      <c r="S40" s="18">
        <v>95660.047078400006</v>
      </c>
      <c r="T40" s="90">
        <f t="shared" si="3"/>
        <v>35.310029972196155</v>
      </c>
      <c r="U40" s="87">
        <v>35803.102122199998</v>
      </c>
      <c r="V40" s="18">
        <v>95660.047078400006</v>
      </c>
      <c r="W40" s="90">
        <f t="shared" si="4"/>
        <v>37.427435189172428</v>
      </c>
      <c r="X40" s="123">
        <v>35803.102122199998</v>
      </c>
      <c r="Y40" s="124">
        <v>95660.047078400006</v>
      </c>
      <c r="Z40" s="90">
        <f t="shared" si="7"/>
        <v>37.427435189172428</v>
      </c>
      <c r="AA40" s="123">
        <v>35801.699999999997</v>
      </c>
      <c r="AB40" s="124">
        <v>95689.39</v>
      </c>
      <c r="AC40" s="90">
        <f t="shared" si="8"/>
        <v>37.414492871153215</v>
      </c>
      <c r="AD40" s="232">
        <v>35802</v>
      </c>
      <c r="AE40" s="233">
        <v>95689</v>
      </c>
      <c r="AF40" s="234">
        <v>37.4</v>
      </c>
    </row>
    <row r="41" spans="1:32" ht="12" customHeight="1">
      <c r="A41" s="133" t="s">
        <v>107</v>
      </c>
      <c r="B41" s="133"/>
      <c r="C41" s="134">
        <v>23113.986273974198</v>
      </c>
      <c r="D41" s="135">
        <v>72276</v>
      </c>
      <c r="E41" s="136">
        <f t="shared" si="0"/>
        <v>31.980168069586306</v>
      </c>
      <c r="F41" s="134">
        <v>23063.81</v>
      </c>
      <c r="G41" s="134">
        <v>43827.839999999997</v>
      </c>
      <c r="H41" s="137">
        <f t="shared" si="1"/>
        <v>52.623651998364515</v>
      </c>
      <c r="I41" s="134">
        <v>23063.81</v>
      </c>
      <c r="J41" s="134">
        <v>43827.839999999997</v>
      </c>
      <c r="K41" s="138">
        <f t="shared" si="2"/>
        <v>52.623651998364515</v>
      </c>
      <c r="L41" s="139">
        <v>23063.812060730001</v>
      </c>
      <c r="M41" s="134">
        <v>43827.838895671899</v>
      </c>
      <c r="N41" s="140">
        <v>2.3346553104077317</v>
      </c>
      <c r="O41" s="139">
        <v>23063.812060730001</v>
      </c>
      <c r="P41" s="134">
        <v>43827.838895671899</v>
      </c>
      <c r="Q41" s="140">
        <v>2.3346553104077317</v>
      </c>
      <c r="R41" s="139">
        <v>23063.8835832</v>
      </c>
      <c r="S41" s="134">
        <v>72280.514859300005</v>
      </c>
      <c r="T41" s="141">
        <f t="shared" si="3"/>
        <v>31.908853482983286</v>
      </c>
      <c r="U41" s="139">
        <v>23083.040213100001</v>
      </c>
      <c r="V41" s="134">
        <v>72280.514859300005</v>
      </c>
      <c r="W41" s="141">
        <f t="shared" si="4"/>
        <v>31.93535665598543</v>
      </c>
      <c r="X41" s="139">
        <v>23083.040213100001</v>
      </c>
      <c r="Y41" s="134">
        <v>72280.514859300005</v>
      </c>
      <c r="Z41" s="141">
        <f t="shared" si="7"/>
        <v>31.93535665598543</v>
      </c>
      <c r="AA41" s="139">
        <v>23142.27</v>
      </c>
      <c r="AB41" s="134">
        <v>72358.55</v>
      </c>
      <c r="AC41" s="141">
        <f t="shared" si="8"/>
        <v>31.982771904633246</v>
      </c>
      <c r="AD41" s="235">
        <v>23142</v>
      </c>
      <c r="AE41" s="236">
        <v>72359</v>
      </c>
      <c r="AF41" s="237">
        <v>32</v>
      </c>
    </row>
    <row r="42" spans="1:32" ht="12" customHeight="1">
      <c r="A42" s="11" t="s">
        <v>108</v>
      </c>
      <c r="B42" s="11"/>
      <c r="C42" s="18">
        <v>16077.2724592874</v>
      </c>
      <c r="D42" s="19">
        <v>139665</v>
      </c>
      <c r="E42" s="80">
        <f t="shared" si="0"/>
        <v>11.511310965014429</v>
      </c>
      <c r="F42" s="18">
        <v>15965.15</v>
      </c>
      <c r="G42" s="18">
        <v>24819.62</v>
      </c>
      <c r="H42" s="84">
        <f t="shared" si="1"/>
        <v>64.324715688636658</v>
      </c>
      <c r="I42" s="18">
        <v>15965.15</v>
      </c>
      <c r="J42" s="18">
        <v>24819.62</v>
      </c>
      <c r="K42" s="86">
        <f t="shared" si="2"/>
        <v>64.324715688636658</v>
      </c>
      <c r="L42" s="87">
        <v>15965.1494449112</v>
      </c>
      <c r="M42" s="18">
        <v>24819.6234464679</v>
      </c>
      <c r="N42" s="88">
        <v>1.6160867438075732</v>
      </c>
      <c r="O42" s="87">
        <v>15965.1494449112</v>
      </c>
      <c r="P42" s="18">
        <v>24819.6234464679</v>
      </c>
      <c r="Q42" s="88">
        <v>1.6160867438075732</v>
      </c>
      <c r="R42" s="87">
        <v>15993.817375799996</v>
      </c>
      <c r="S42" s="18">
        <v>139668.5503878</v>
      </c>
      <c r="T42" s="90">
        <f t="shared" si="3"/>
        <v>11.451266109222145</v>
      </c>
      <c r="U42" s="87">
        <v>16002.0556946</v>
      </c>
      <c r="V42" s="18">
        <v>139668.5503878</v>
      </c>
      <c r="W42" s="90">
        <f t="shared" si="4"/>
        <v>11.457164587281184</v>
      </c>
      <c r="X42" s="123">
        <v>16002.0556946</v>
      </c>
      <c r="Y42" s="124">
        <v>139668.5503878</v>
      </c>
      <c r="Z42" s="90">
        <f t="shared" si="7"/>
        <v>11.457164587281184</v>
      </c>
      <c r="AA42" s="123">
        <v>15887.38</v>
      </c>
      <c r="AB42" s="124">
        <v>139562.4</v>
      </c>
      <c r="AC42" s="90">
        <f t="shared" si="8"/>
        <v>11.383710798897125</v>
      </c>
      <c r="AD42" s="232">
        <v>15887</v>
      </c>
      <c r="AE42" s="233">
        <v>139562</v>
      </c>
      <c r="AF42" s="234">
        <v>11.4</v>
      </c>
    </row>
    <row r="43" spans="1:32" ht="12" customHeight="1">
      <c r="A43" s="133" t="s">
        <v>109</v>
      </c>
      <c r="B43" s="133"/>
      <c r="C43" s="134">
        <v>22389.369633583399</v>
      </c>
      <c r="D43" s="135">
        <v>99511</v>
      </c>
      <c r="E43" s="136">
        <f t="shared" si="0"/>
        <v>22.499391658794906</v>
      </c>
      <c r="F43" s="134">
        <v>22390.639999999999</v>
      </c>
      <c r="G43" s="134">
        <v>72097.64</v>
      </c>
      <c r="H43" s="137">
        <f t="shared" si="1"/>
        <v>31.05599573023472</v>
      </c>
      <c r="I43" s="134">
        <v>22390.639999999999</v>
      </c>
      <c r="J43" s="134">
        <v>72097.64</v>
      </c>
      <c r="K43" s="138">
        <f t="shared" si="2"/>
        <v>31.05599573023472</v>
      </c>
      <c r="L43" s="139">
        <v>22381.840952462397</v>
      </c>
      <c r="M43" s="134">
        <v>72088.920951334701</v>
      </c>
      <c r="N43" s="140">
        <v>2.2656221659618252</v>
      </c>
      <c r="O43" s="139">
        <v>22381.840952462397</v>
      </c>
      <c r="P43" s="134">
        <v>72088.920951334701</v>
      </c>
      <c r="Q43" s="140">
        <v>2.2656221659618252</v>
      </c>
      <c r="R43" s="139">
        <v>23121.475493799986</v>
      </c>
      <c r="S43" s="134">
        <v>99522.426307599992</v>
      </c>
      <c r="T43" s="141">
        <f t="shared" si="3"/>
        <v>23.232427455433051</v>
      </c>
      <c r="U43" s="139">
        <v>23049.380290249232</v>
      </c>
      <c r="V43" s="134">
        <v>99522.426307599992</v>
      </c>
      <c r="W43" s="141">
        <f t="shared" si="4"/>
        <v>23.159986291943</v>
      </c>
      <c r="X43" s="139">
        <v>23049.380290249232</v>
      </c>
      <c r="Y43" s="134">
        <v>99522.426307599992</v>
      </c>
      <c r="Z43" s="141">
        <f t="shared" si="7"/>
        <v>23.159986291943</v>
      </c>
      <c r="AA43" s="139">
        <v>23005.54</v>
      </c>
      <c r="AB43" s="134">
        <v>99410.29</v>
      </c>
      <c r="AC43" s="141">
        <f t="shared" si="8"/>
        <v>23.14201075160328</v>
      </c>
      <c r="AD43" s="235">
        <v>23006</v>
      </c>
      <c r="AE43" s="236">
        <v>99404</v>
      </c>
      <c r="AF43" s="237">
        <v>23.1</v>
      </c>
    </row>
    <row r="44" spans="1:32" ht="12" customHeight="1">
      <c r="A44" s="11" t="s">
        <v>110</v>
      </c>
      <c r="B44" s="11"/>
      <c r="C44" s="18">
        <v>11936.7443542811</v>
      </c>
      <c r="D44" s="19">
        <v>100121</v>
      </c>
      <c r="E44" s="80">
        <f t="shared" si="0"/>
        <v>11.922318349078715</v>
      </c>
      <c r="F44" s="18">
        <v>11895.66</v>
      </c>
      <c r="G44" s="18">
        <v>27795.32</v>
      </c>
      <c r="H44" s="84">
        <f t="shared" si="1"/>
        <v>42.797348618400513</v>
      </c>
      <c r="I44" s="18">
        <v>11895.66</v>
      </c>
      <c r="J44" s="18">
        <v>27795.32</v>
      </c>
      <c r="K44" s="86">
        <f t="shared" si="2"/>
        <v>42.797348618400513</v>
      </c>
      <c r="L44" s="87">
        <v>11895.656062879301</v>
      </c>
      <c r="M44" s="18">
        <v>27795.322265187198</v>
      </c>
      <c r="N44" s="88">
        <v>1.2041485824137461</v>
      </c>
      <c r="O44" s="87">
        <v>11895.656062879301</v>
      </c>
      <c r="P44" s="18">
        <v>27795.322265187198</v>
      </c>
      <c r="Q44" s="88">
        <v>1.2041485824137461</v>
      </c>
      <c r="R44" s="87">
        <v>25966.188490599998</v>
      </c>
      <c r="S44" s="18">
        <v>100071.0914038</v>
      </c>
      <c r="T44" s="90">
        <f t="shared" si="3"/>
        <v>25.947741876645491</v>
      </c>
      <c r="U44" s="87">
        <v>25952.1308575</v>
      </c>
      <c r="V44" s="18">
        <v>100071.0914038</v>
      </c>
      <c r="W44" s="90">
        <f t="shared" si="4"/>
        <v>25.933694230214538</v>
      </c>
      <c r="X44" s="123">
        <v>25952.1308575</v>
      </c>
      <c r="Y44" s="124">
        <v>100071.0914038</v>
      </c>
      <c r="Z44" s="90">
        <f t="shared" si="7"/>
        <v>25.933694230214538</v>
      </c>
      <c r="AA44" s="123">
        <v>25952.98</v>
      </c>
      <c r="AB44" s="124">
        <v>100022.59</v>
      </c>
      <c r="AC44" s="90">
        <f t="shared" si="8"/>
        <v>25.947118545920478</v>
      </c>
      <c r="AD44" s="232">
        <v>25953</v>
      </c>
      <c r="AE44" s="233">
        <v>100021</v>
      </c>
      <c r="AF44" s="234">
        <v>25.9</v>
      </c>
    </row>
    <row r="45" spans="1:32" ht="12" customHeight="1">
      <c r="A45" s="133" t="s">
        <v>111</v>
      </c>
      <c r="B45" s="133"/>
      <c r="C45" s="134">
        <v>2551.0380801752003</v>
      </c>
      <c r="D45" s="135">
        <v>31886</v>
      </c>
      <c r="E45" s="136">
        <f t="shared" si="0"/>
        <v>8.000495766716428</v>
      </c>
      <c r="F45" s="134">
        <v>2551.04</v>
      </c>
      <c r="G45" s="134">
        <v>5876.87</v>
      </c>
      <c r="H45" s="137">
        <f t="shared" si="1"/>
        <v>43.408140727972544</v>
      </c>
      <c r="I45" s="134">
        <v>2551.04</v>
      </c>
      <c r="J45" s="134">
        <v>5876.87</v>
      </c>
      <c r="K45" s="138">
        <f t="shared" si="2"/>
        <v>43.408140727972544</v>
      </c>
      <c r="L45" s="139">
        <v>2551.0360932604299</v>
      </c>
      <c r="M45" s="134">
        <v>5876.8693938708993</v>
      </c>
      <c r="N45" s="140">
        <v>0.25823094406466246</v>
      </c>
      <c r="O45" s="139">
        <v>2551.0360932604299</v>
      </c>
      <c r="P45" s="134">
        <v>5876.8693938708993</v>
      </c>
      <c r="Q45" s="140">
        <v>0.25823094406466246</v>
      </c>
      <c r="R45" s="139">
        <v>2583.9288937999995</v>
      </c>
      <c r="S45" s="134">
        <v>31986.028767000003</v>
      </c>
      <c r="T45" s="141">
        <f t="shared" si="3"/>
        <v>8.0783047893267685</v>
      </c>
      <c r="U45" s="139">
        <v>2583.5783229009962</v>
      </c>
      <c r="V45" s="134">
        <v>31986.028767000003</v>
      </c>
      <c r="W45" s="141">
        <f t="shared" si="4"/>
        <v>8.0772087767471614</v>
      </c>
      <c r="X45" s="139">
        <v>2583.5783229009962</v>
      </c>
      <c r="Y45" s="134">
        <v>31986.028767000003</v>
      </c>
      <c r="Z45" s="141">
        <f t="shared" si="7"/>
        <v>8.0772087767471614</v>
      </c>
      <c r="AA45" s="139">
        <v>2585.92</v>
      </c>
      <c r="AB45" s="134">
        <v>32060.25</v>
      </c>
      <c r="AC45" s="141">
        <f t="shared" si="8"/>
        <v>8.065813585358816</v>
      </c>
      <c r="AD45" s="235">
        <v>2586</v>
      </c>
      <c r="AE45" s="236">
        <v>32058</v>
      </c>
      <c r="AF45" s="237">
        <v>8.1</v>
      </c>
    </row>
    <row r="46" spans="1:32" ht="12" customHeight="1">
      <c r="A46" s="11" t="s">
        <v>112</v>
      </c>
      <c r="B46" s="11"/>
      <c r="C46" s="18">
        <v>23564.949307557301</v>
      </c>
      <c r="D46" s="19">
        <v>74336</v>
      </c>
      <c r="E46" s="80">
        <f t="shared" si="0"/>
        <v>31.700588285026505</v>
      </c>
      <c r="F46" s="18">
        <v>23565.68</v>
      </c>
      <c r="G46" s="18">
        <v>60095.4</v>
      </c>
      <c r="H46" s="84">
        <f t="shared" si="1"/>
        <v>39.21378341769919</v>
      </c>
      <c r="I46" s="18">
        <v>23565.68</v>
      </c>
      <c r="J46" s="18">
        <v>60095.4</v>
      </c>
      <c r="K46" s="86">
        <f t="shared" si="2"/>
        <v>39.21378341769919</v>
      </c>
      <c r="L46" s="87">
        <v>23565.684573260001</v>
      </c>
      <c r="M46" s="18">
        <v>60095.400463895807</v>
      </c>
      <c r="N46" s="88">
        <v>2.3854578110282101</v>
      </c>
      <c r="O46" s="87">
        <v>23565.684573260001</v>
      </c>
      <c r="P46" s="18">
        <v>60095.400463895807</v>
      </c>
      <c r="Q46" s="88">
        <v>2.3854578110282101</v>
      </c>
      <c r="R46" s="87">
        <v>23565.890033</v>
      </c>
      <c r="S46" s="18">
        <v>74304.790060200001</v>
      </c>
      <c r="T46" s="90">
        <f t="shared" si="3"/>
        <v>31.715169390704784</v>
      </c>
      <c r="U46" s="87">
        <v>23565.880035099999</v>
      </c>
      <c r="V46" s="18">
        <v>74304.790060200001</v>
      </c>
      <c r="W46" s="90">
        <f t="shared" si="4"/>
        <v>31.715155935448408</v>
      </c>
      <c r="X46" s="123">
        <v>23565.880035099999</v>
      </c>
      <c r="Y46" s="124">
        <v>74304.790060200001</v>
      </c>
      <c r="Z46" s="90">
        <f t="shared" si="7"/>
        <v>31.715155935448408</v>
      </c>
      <c r="AA46" s="123">
        <v>23497.34</v>
      </c>
      <c r="AB46" s="124">
        <v>74265.8</v>
      </c>
      <c r="AC46" s="90">
        <f t="shared" si="8"/>
        <v>31.639516439599387</v>
      </c>
      <c r="AD46" s="232">
        <v>23497</v>
      </c>
      <c r="AE46" s="233">
        <v>74266</v>
      </c>
      <c r="AF46" s="234">
        <v>31.6</v>
      </c>
    </row>
    <row r="47" spans="1:32" ht="12" customHeight="1">
      <c r="A47" s="133" t="s">
        <v>113</v>
      </c>
      <c r="B47" s="133"/>
      <c r="C47" s="134">
        <v>16979.642505843498</v>
      </c>
      <c r="D47" s="135">
        <v>57973</v>
      </c>
      <c r="E47" s="136">
        <f t="shared" si="0"/>
        <v>29.288880178433921</v>
      </c>
      <c r="F47" s="134">
        <v>16950.21</v>
      </c>
      <c r="G47" s="134">
        <v>55516.29</v>
      </c>
      <c r="H47" s="137">
        <f t="shared" si="1"/>
        <v>30.531957376834796</v>
      </c>
      <c r="I47" s="134">
        <v>16950.21</v>
      </c>
      <c r="J47" s="134">
        <v>55516.29</v>
      </c>
      <c r="K47" s="138">
        <f t="shared" si="2"/>
        <v>30.531957376834796</v>
      </c>
      <c r="L47" s="139">
        <v>16950.20589728</v>
      </c>
      <c r="M47" s="134">
        <v>55516.290482951896</v>
      </c>
      <c r="N47" s="140">
        <v>1.7157999773146204</v>
      </c>
      <c r="O47" s="139">
        <v>16950.20589728</v>
      </c>
      <c r="P47" s="134">
        <v>55516.290482951896</v>
      </c>
      <c r="Q47" s="140">
        <v>1.7157999773146204</v>
      </c>
      <c r="R47" s="139">
        <v>16950.258456</v>
      </c>
      <c r="S47" s="134">
        <v>57955.302418899999</v>
      </c>
      <c r="T47" s="141">
        <f t="shared" si="3"/>
        <v>29.247122780041423</v>
      </c>
      <c r="U47" s="139">
        <v>16937.1011015</v>
      </c>
      <c r="V47" s="134">
        <v>57955.302418899999</v>
      </c>
      <c r="W47" s="141">
        <f t="shared" si="4"/>
        <v>29.22442019037172</v>
      </c>
      <c r="X47" s="139">
        <v>16937.1011015</v>
      </c>
      <c r="Y47" s="134">
        <v>57955.302418899999</v>
      </c>
      <c r="Z47" s="141">
        <f t="shared" si="7"/>
        <v>29.22442019037172</v>
      </c>
      <c r="AA47" s="139">
        <v>16899.53</v>
      </c>
      <c r="AB47" s="134">
        <v>57829.49</v>
      </c>
      <c r="AC47" s="141">
        <f t="shared" si="8"/>
        <v>29.223031363409913</v>
      </c>
      <c r="AD47" s="235">
        <v>16900</v>
      </c>
      <c r="AE47" s="236">
        <v>57829</v>
      </c>
      <c r="AF47" s="237">
        <v>29.2</v>
      </c>
    </row>
    <row r="48" spans="1:32" ht="12" customHeight="1">
      <c r="A48" s="11" t="s">
        <v>115</v>
      </c>
      <c r="B48" s="11"/>
      <c r="C48" s="18">
        <v>14606.6616721839</v>
      </c>
      <c r="D48" s="19">
        <v>58317</v>
      </c>
      <c r="E48" s="80">
        <f t="shared" si="0"/>
        <v>25.047004599317351</v>
      </c>
      <c r="F48" s="18">
        <v>15065.08</v>
      </c>
      <c r="G48" s="18">
        <v>34771.22</v>
      </c>
      <c r="H48" s="84">
        <f t="shared" si="1"/>
        <v>43.326291110866968</v>
      </c>
      <c r="I48" s="18">
        <v>15065.08</v>
      </c>
      <c r="J48" s="18">
        <v>34771.22</v>
      </c>
      <c r="K48" s="86">
        <f t="shared" si="2"/>
        <v>43.326291110866968</v>
      </c>
      <c r="L48" s="87">
        <v>15065.075333899775</v>
      </c>
      <c r="M48" s="18">
        <v>34771.221513047203</v>
      </c>
      <c r="N48" s="88">
        <v>1.5249759249411958</v>
      </c>
      <c r="O48" s="87">
        <v>15065.075333899775</v>
      </c>
      <c r="P48" s="18">
        <v>34771.221513047203</v>
      </c>
      <c r="Q48" s="88">
        <v>1.5249759249411958</v>
      </c>
      <c r="R48" s="87">
        <v>15065.122052299997</v>
      </c>
      <c r="S48" s="18">
        <v>58309.538685300002</v>
      </c>
      <c r="T48" s="90">
        <f t="shared" si="3"/>
        <v>25.836462424453988</v>
      </c>
      <c r="U48" s="87">
        <v>15071.241919399999</v>
      </c>
      <c r="V48" s="18">
        <v>58309.538685300002</v>
      </c>
      <c r="W48" s="90">
        <f t="shared" si="4"/>
        <v>25.846957906390539</v>
      </c>
      <c r="X48" s="123">
        <v>15071.241919399999</v>
      </c>
      <c r="Y48" s="124">
        <v>58309.538685300002</v>
      </c>
      <c r="Z48" s="90">
        <f t="shared" si="7"/>
        <v>25.846957906390539</v>
      </c>
      <c r="AA48" s="123">
        <v>14948.62</v>
      </c>
      <c r="AB48" s="124">
        <v>58295.45</v>
      </c>
      <c r="AC48" s="90">
        <f t="shared" si="8"/>
        <v>25.642858919521167</v>
      </c>
      <c r="AD48" s="232">
        <v>14951</v>
      </c>
      <c r="AE48" s="233">
        <v>58306</v>
      </c>
      <c r="AF48" s="234">
        <v>25.6</v>
      </c>
    </row>
    <row r="49" spans="1:32" ht="12" customHeight="1">
      <c r="A49" s="133" t="s">
        <v>116</v>
      </c>
      <c r="B49" s="133"/>
      <c r="C49" s="134">
        <v>29271.187583211202</v>
      </c>
      <c r="D49" s="135">
        <v>85099</v>
      </c>
      <c r="E49" s="136">
        <f t="shared" si="0"/>
        <v>34.396629317866491</v>
      </c>
      <c r="F49" s="134">
        <v>29974.77</v>
      </c>
      <c r="G49" s="134">
        <v>79485.87</v>
      </c>
      <c r="H49" s="137">
        <f t="shared" si="1"/>
        <v>37.710815771406921</v>
      </c>
      <c r="I49" s="134">
        <v>29974.77</v>
      </c>
      <c r="J49" s="134">
        <v>79485.87</v>
      </c>
      <c r="K49" s="138">
        <f t="shared" si="2"/>
        <v>37.710815771406921</v>
      </c>
      <c r="L49" s="139">
        <v>29974.768717919</v>
      </c>
      <c r="M49" s="134">
        <v>79485.872786216612</v>
      </c>
      <c r="N49" s="140">
        <v>3.0342231709686489</v>
      </c>
      <c r="O49" s="139">
        <v>29974.768717919</v>
      </c>
      <c r="P49" s="134">
        <v>79485.872786216612</v>
      </c>
      <c r="Q49" s="140">
        <v>3.0342231709686489</v>
      </c>
      <c r="R49" s="139">
        <v>32480.977912599999</v>
      </c>
      <c r="S49" s="134">
        <v>85097.200026100007</v>
      </c>
      <c r="T49" s="141">
        <f t="shared" si="3"/>
        <v>38.169267499562636</v>
      </c>
      <c r="U49" s="139">
        <v>28364.555141100001</v>
      </c>
      <c r="V49" s="134">
        <v>73495</v>
      </c>
      <c r="W49" s="141">
        <f t="shared" si="4"/>
        <v>38.593856916933127</v>
      </c>
      <c r="X49" s="139">
        <v>28364.555141100001</v>
      </c>
      <c r="Y49" s="134">
        <v>73495</v>
      </c>
      <c r="Z49" s="141">
        <f t="shared" si="7"/>
        <v>38.593856916933127</v>
      </c>
      <c r="AA49" s="139">
        <v>26855.83</v>
      </c>
      <c r="AB49" s="134">
        <v>73524.210000000006</v>
      </c>
      <c r="AC49" s="141">
        <f t="shared" si="8"/>
        <v>36.526512831623762</v>
      </c>
      <c r="AD49" s="235">
        <v>26855</v>
      </c>
      <c r="AE49" s="236">
        <v>73524</v>
      </c>
      <c r="AF49" s="237">
        <v>36.5</v>
      </c>
    </row>
    <row r="50" spans="1:32" ht="12" customHeight="1">
      <c r="A50" s="11" t="s">
        <v>13</v>
      </c>
      <c r="B50" s="11"/>
      <c r="C50" s="61">
        <v>77819.210000000006</v>
      </c>
      <c r="D50" s="21" t="s">
        <v>77</v>
      </c>
      <c r="E50" s="81" t="s">
        <v>77</v>
      </c>
      <c r="F50" s="61">
        <v>77892.800000000003</v>
      </c>
      <c r="G50" s="18"/>
      <c r="H50" s="84"/>
      <c r="I50" s="61">
        <v>77892.800000000003</v>
      </c>
      <c r="J50" s="18"/>
      <c r="K50" s="86"/>
      <c r="L50" s="89">
        <v>77892.800000000003</v>
      </c>
      <c r="M50" s="18"/>
      <c r="N50" s="88"/>
      <c r="O50" s="89">
        <v>77892.800000000003</v>
      </c>
      <c r="P50" s="18"/>
      <c r="Q50" s="88"/>
      <c r="R50" s="89">
        <v>86472.710500000001</v>
      </c>
      <c r="S50" s="18"/>
      <c r="T50" s="88"/>
      <c r="U50" s="89">
        <v>85628.843199830037</v>
      </c>
      <c r="V50" s="18"/>
      <c r="W50" s="88"/>
      <c r="X50" s="89">
        <v>85628.843199830037</v>
      </c>
      <c r="Y50" s="18"/>
      <c r="Z50" s="88"/>
      <c r="AA50" s="89">
        <v>85637.11</v>
      </c>
      <c r="AB50" s="124"/>
      <c r="AC50" s="88"/>
      <c r="AD50" s="248">
        <v>85637</v>
      </c>
      <c r="AE50" s="239" t="s">
        <v>176</v>
      </c>
      <c r="AF50" s="240" t="s">
        <v>176</v>
      </c>
    </row>
    <row r="51" spans="1:32" s="22" customFormat="1" ht="21.75" customHeight="1">
      <c r="A51" s="142" t="s">
        <v>158</v>
      </c>
      <c r="B51" s="142"/>
      <c r="C51" s="143">
        <f>SUM(C8:C49)</f>
        <v>977107.86601481983</v>
      </c>
      <c r="D51" s="144">
        <f>SUM(D8:D50)</f>
        <v>3210654</v>
      </c>
      <c r="E51" s="145">
        <f t="shared" ref="E51:E58" si="9">C51*100/D51</f>
        <v>30.433296954913857</v>
      </c>
      <c r="F51" s="146">
        <f>SUM(F8:F49)</f>
        <v>987898.49000000034</v>
      </c>
      <c r="G51" s="147">
        <f>SUM(G8:G50)</f>
        <v>2432761.1900000004</v>
      </c>
      <c r="H51" s="148">
        <f>F51*100/G51</f>
        <v>40.608116162852802</v>
      </c>
      <c r="I51" s="146">
        <f>SUM(I8:I49)</f>
        <v>987898.2000000003</v>
      </c>
      <c r="J51" s="147">
        <f>SUM(J8:J50)</f>
        <v>2432760.9200000004</v>
      </c>
      <c r="K51" s="148">
        <f>I51*100/J51</f>
        <v>40.608108749132661</v>
      </c>
      <c r="L51" s="146">
        <f>SUM(L8:L49)</f>
        <v>987889.38812136953</v>
      </c>
      <c r="M51" s="147">
        <f>SUM(M8:M50)</f>
        <v>2432752.2184307249</v>
      </c>
      <c r="N51" s="148">
        <f>L51*100/M51</f>
        <v>40.607891779402799</v>
      </c>
      <c r="O51" s="146">
        <f>SUM(O8:O49)</f>
        <v>987889.38812136953</v>
      </c>
      <c r="P51" s="147">
        <f>SUM(P8:P50)</f>
        <v>2432752.2184307249</v>
      </c>
      <c r="Q51" s="148">
        <f>O51*100/P51</f>
        <v>40.607891779402799</v>
      </c>
      <c r="R51" s="146">
        <f>SUM(R8:R49)</f>
        <v>1018529.5334880002</v>
      </c>
      <c r="S51" s="147">
        <f>SUM(S8:S50)</f>
        <v>3210760.3728535003</v>
      </c>
      <c r="T51" s="148">
        <f>R51*100/S51</f>
        <v>31.722377730194857</v>
      </c>
      <c r="U51" s="146">
        <f>SUM(U8:U49)</f>
        <v>1020047.4665104932</v>
      </c>
      <c r="V51" s="147">
        <f>SUM(V8:V50)</f>
        <v>3210860.1544980002</v>
      </c>
      <c r="W51" s="148">
        <f>U51*100/V51</f>
        <v>31.768666881413022</v>
      </c>
      <c r="X51" s="146">
        <f>SUM(X8:X49)</f>
        <v>1020047.4665104932</v>
      </c>
      <c r="Y51" s="147">
        <f>SUM(Y8:Y50)</f>
        <v>3210860.1544980002</v>
      </c>
      <c r="Z51" s="148">
        <f>X51*100/Y51</f>
        <v>31.768666881413022</v>
      </c>
      <c r="AA51" s="146">
        <f>SUM(AA8:AA49)</f>
        <v>1023880.76</v>
      </c>
      <c r="AB51" s="147">
        <f>SUM(AB8:AB49)</f>
        <v>3210521.8699999996</v>
      </c>
      <c r="AC51" s="148">
        <f>AA51*100/AB51</f>
        <v>31.891412096189836</v>
      </c>
      <c r="AD51" s="241">
        <v>1023862</v>
      </c>
      <c r="AE51" s="242">
        <v>3210507</v>
      </c>
      <c r="AF51" s="243">
        <v>31.9</v>
      </c>
    </row>
    <row r="52" spans="1:32" ht="12" customHeight="1">
      <c r="A52" s="11" t="s">
        <v>1</v>
      </c>
      <c r="B52" s="11"/>
      <c r="C52" s="23">
        <f>C10+C19+C21+C25+C29+C48+C49</f>
        <v>88442.492999244714</v>
      </c>
      <c r="D52" s="19">
        <f>D10+D19+D21+D25+D29+D48+D49</f>
        <v>324154</v>
      </c>
      <c r="E52" s="80">
        <f t="shared" si="9"/>
        <v>27.284097373237628</v>
      </c>
      <c r="F52" s="23">
        <f>F21+F29+F49+F48+F19+F25+F10</f>
        <v>89890.580000000016</v>
      </c>
      <c r="G52" s="23">
        <f>G21+G29+G49+G48+G19+G25+G10</f>
        <v>253143.18</v>
      </c>
      <c r="H52" s="84">
        <f t="shared" ref="H52:H58" si="10">(F52/G52)*100</f>
        <v>35.509777510103184</v>
      </c>
      <c r="I52" s="23">
        <f>I21+I29+I49+I48+I19+I25+I10</f>
        <v>89890.580000000016</v>
      </c>
      <c r="J52" s="23">
        <f>J21+J29+J49+J48+J19+J25+J10</f>
        <v>253143.18</v>
      </c>
      <c r="K52" s="84">
        <f t="shared" ref="K52:K58" si="11">(I52/J52)*100</f>
        <v>35.509777510103184</v>
      </c>
      <c r="L52" s="23">
        <f>L21+L29+L49+L48+L19+L25+L10</f>
        <v>89890.566609746529</v>
      </c>
      <c r="M52" s="23">
        <f>M21+M29+M49+M48+M19+M25+M10</f>
        <v>253143.16818570229</v>
      </c>
      <c r="N52" s="84">
        <f t="shared" ref="N52:N58" si="12">(L52/M52)*100</f>
        <v>35.509773877762349</v>
      </c>
      <c r="O52" s="23">
        <f>O21+O29+O49+O48+O19+O25+O10</f>
        <v>89890.566609746529</v>
      </c>
      <c r="P52" s="23">
        <f>P21+P29+P49+P48+P19+P25+P10</f>
        <v>253143.16818570229</v>
      </c>
      <c r="Q52" s="84">
        <f t="shared" ref="Q52:Q58" si="13">(O52/P52)*100</f>
        <v>35.509773877762349</v>
      </c>
      <c r="R52" s="23">
        <f>R21+R29+R49+R48+R19+R25+R10</f>
        <v>96305.718199899988</v>
      </c>
      <c r="S52" s="23">
        <f>S21+S29+S49+S48+S19+S25+S10</f>
        <v>324433.80325390003</v>
      </c>
      <c r="T52" s="84">
        <f t="shared" ref="T52:T58" si="14">(R52/S52)*100</f>
        <v>29.684242897627929</v>
      </c>
      <c r="U52" s="23">
        <v>75385.250116105919</v>
      </c>
      <c r="V52" s="23">
        <v>235038.65267810001</v>
      </c>
      <c r="W52" s="84">
        <f t="shared" ref="W52:W59" si="15">(U52/V52)*100</f>
        <v>32.073554395051218</v>
      </c>
      <c r="X52" s="125">
        <v>75385.250116105919</v>
      </c>
      <c r="Y52" s="125">
        <v>235038.65267810001</v>
      </c>
      <c r="Z52" s="84">
        <f t="shared" ref="Z52:Z59" si="16">(X52/Y52)*100</f>
        <v>32.073554395051218</v>
      </c>
      <c r="AA52" s="125">
        <v>72535.63</v>
      </c>
      <c r="AB52" s="125">
        <v>246552.36</v>
      </c>
      <c r="AC52" s="84">
        <f t="shared" ref="AC52:AC59" si="17">(AA52/AB52)*100</f>
        <v>29.419969859546271</v>
      </c>
      <c r="AD52" s="232">
        <v>68462</v>
      </c>
      <c r="AE52" s="233">
        <v>235017</v>
      </c>
      <c r="AF52" s="234">
        <v>29.1</v>
      </c>
    </row>
    <row r="53" spans="1:32" ht="12" customHeight="1">
      <c r="A53" s="133" t="s">
        <v>2</v>
      </c>
      <c r="B53" s="133"/>
      <c r="C53" s="149">
        <f>C9+C18+C27+C28+C37+C40+C43</f>
        <v>183894.91478279687</v>
      </c>
      <c r="D53" s="135">
        <f>D9+D18+D27+D28+D37+D40+D43</f>
        <v>558419</v>
      </c>
      <c r="E53" s="136">
        <f t="shared" si="9"/>
        <v>32.931349897262962</v>
      </c>
      <c r="F53" s="149">
        <f>F9+F18+F37+F28+F43+F27+F40</f>
        <v>186527.69</v>
      </c>
      <c r="G53" s="149">
        <f>G9+G18+G37+G28+G43+G27+G40</f>
        <v>396211.76</v>
      </c>
      <c r="H53" s="137">
        <f t="shared" si="10"/>
        <v>47.077777297675368</v>
      </c>
      <c r="I53" s="149">
        <f>I9+I18+I37+I28+I43+I27+I40</f>
        <v>186527.4</v>
      </c>
      <c r="J53" s="149">
        <f>J9+J18+J37+J28+J43+J27+J40</f>
        <v>396211.47000000003</v>
      </c>
      <c r="K53" s="137">
        <f t="shared" si="11"/>
        <v>47.077738562187506</v>
      </c>
      <c r="L53" s="149">
        <f>L9+L18+L37+L28+L43+L27+L40</f>
        <v>185617.84307076826</v>
      </c>
      <c r="M53" s="149">
        <f>M9+M18+M37+M28+M43+M27+M40</f>
        <v>409064.47267750476</v>
      </c>
      <c r="N53" s="137">
        <f t="shared" si="12"/>
        <v>45.376182843701578</v>
      </c>
      <c r="O53" s="149">
        <f>O9+O18+O37+O28+O43+O27+O40</f>
        <v>185617.84307076826</v>
      </c>
      <c r="P53" s="149">
        <f>P9+P18+P37+P28+P43+P27+P40</f>
        <v>409064.47267750476</v>
      </c>
      <c r="Q53" s="137">
        <f t="shared" si="13"/>
        <v>45.376182843701578</v>
      </c>
      <c r="R53" s="149">
        <f>R9+R18+R36+R28+R43+R27+R40</f>
        <v>191692.45940509994</v>
      </c>
      <c r="S53" s="149">
        <f>S9+S18+S36+S28+S43+S27+S40</f>
        <v>562573.39826689998</v>
      </c>
      <c r="T53" s="137">
        <f t="shared" si="14"/>
        <v>34.074213248553903</v>
      </c>
      <c r="U53" s="149">
        <v>194789.38796536982</v>
      </c>
      <c r="V53" s="149">
        <v>558322.83903260005</v>
      </c>
      <c r="W53" s="137">
        <f t="shared" si="15"/>
        <v>34.888307328225956</v>
      </c>
      <c r="X53" s="149">
        <v>194789.38796536982</v>
      </c>
      <c r="Y53" s="149">
        <v>558322.83903260005</v>
      </c>
      <c r="Z53" s="137">
        <f t="shared" si="16"/>
        <v>34.888307328225956</v>
      </c>
      <c r="AA53" s="149">
        <v>194608.44</v>
      </c>
      <c r="AB53" s="149">
        <v>558159.59</v>
      </c>
      <c r="AC53" s="137">
        <f t="shared" si="17"/>
        <v>34.866092688652003</v>
      </c>
      <c r="AD53" s="235">
        <v>194607</v>
      </c>
      <c r="AE53" s="236">
        <v>558156</v>
      </c>
      <c r="AF53" s="237">
        <v>34.9</v>
      </c>
    </row>
    <row r="54" spans="1:32" ht="12" customHeight="1">
      <c r="A54" s="11" t="s">
        <v>3</v>
      </c>
      <c r="B54" s="11"/>
      <c r="C54" s="23">
        <f>C8+C16+C20+C24+C38+C45</f>
        <v>92659.386785599898</v>
      </c>
      <c r="D54" s="19">
        <f>D8+D16+D20+D24+D38+D45</f>
        <v>299902</v>
      </c>
      <c r="E54" s="80">
        <f t="shared" si="9"/>
        <v>30.896555136544574</v>
      </c>
      <c r="F54" s="23">
        <f>F45+F8+F16+F20+F38+F24</f>
        <v>92652.78</v>
      </c>
      <c r="G54" s="23">
        <f>G45+G8+G16+G20+G38+G24</f>
        <v>258274.64</v>
      </c>
      <c r="H54" s="84">
        <f t="shared" si="10"/>
        <v>35.873742772422403</v>
      </c>
      <c r="I54" s="23">
        <f>I45+I8+I16+I20+I38+I24</f>
        <v>92652.78</v>
      </c>
      <c r="J54" s="23">
        <f>J45+J8+J16+J20+J38+J24</f>
        <v>258274.64</v>
      </c>
      <c r="K54" s="84">
        <f t="shared" si="11"/>
        <v>35.873742772422403</v>
      </c>
      <c r="L54" s="23">
        <f>L45+L8+L16+L20+L38+L24</f>
        <v>92652.777300598493</v>
      </c>
      <c r="M54" s="23">
        <f>M45+M8+M16+M20+M38+M24</f>
        <v>258274.6558972387</v>
      </c>
      <c r="N54" s="84">
        <f t="shared" si="12"/>
        <v>35.8737395191663</v>
      </c>
      <c r="O54" s="23">
        <f>O45+O8+O16+O20+O38+O24</f>
        <v>92652.777300598493</v>
      </c>
      <c r="P54" s="23">
        <f>P45+P8+P16+P20+P38+P24</f>
        <v>258274.6558972387</v>
      </c>
      <c r="Q54" s="84">
        <f t="shared" si="13"/>
        <v>35.8737395191663</v>
      </c>
      <c r="R54" s="23">
        <f>R45+R8+R16+R20+R38+R24</f>
        <v>92697.212069400004</v>
      </c>
      <c r="S54" s="23">
        <f>S45+S8+S16+S20+S38+S24</f>
        <v>299989.16122820001</v>
      </c>
      <c r="T54" s="84">
        <f t="shared" si="14"/>
        <v>30.900187090054821</v>
      </c>
      <c r="U54" s="23">
        <v>83521.110561099922</v>
      </c>
      <c r="V54" s="23">
        <v>270357.78277539997</v>
      </c>
      <c r="W54" s="84">
        <f t="shared" si="15"/>
        <v>30.892807931660389</v>
      </c>
      <c r="X54" s="125">
        <v>83521.110561099922</v>
      </c>
      <c r="Y54" s="125">
        <v>270357.78277539997</v>
      </c>
      <c r="Z54" s="84">
        <f t="shared" si="16"/>
        <v>30.892807931660389</v>
      </c>
      <c r="AA54" s="125">
        <v>83482.73</v>
      </c>
      <c r="AB54" s="125">
        <v>270396.23</v>
      </c>
      <c r="AC54" s="84">
        <f t="shared" si="17"/>
        <v>30.874221138364245</v>
      </c>
      <c r="AD54" s="232">
        <v>83476</v>
      </c>
      <c r="AE54" s="233">
        <v>270388</v>
      </c>
      <c r="AF54" s="234">
        <v>30.9</v>
      </c>
    </row>
    <row r="55" spans="1:32" ht="12" customHeight="1">
      <c r="A55" s="133" t="s">
        <v>4</v>
      </c>
      <c r="B55" s="133"/>
      <c r="C55" s="149">
        <f>C17+C31+C39+C46</f>
        <v>114544.47837778048</v>
      </c>
      <c r="D55" s="135">
        <f>D17+D31+D39+D46</f>
        <v>330876</v>
      </c>
      <c r="E55" s="136">
        <f t="shared" si="9"/>
        <v>34.618551474806416</v>
      </c>
      <c r="F55" s="149">
        <f>F39+F46+F17+F31</f>
        <v>114544.44</v>
      </c>
      <c r="G55" s="149">
        <f>G39+G46+G17+G31</f>
        <v>279383.98</v>
      </c>
      <c r="H55" s="137">
        <f t="shared" si="10"/>
        <v>40.998929144040403</v>
      </c>
      <c r="I55" s="149">
        <f>I39+I46+I17+I31</f>
        <v>114544.44</v>
      </c>
      <c r="J55" s="149">
        <f>J39+J46+J17+J31</f>
        <v>279383.98</v>
      </c>
      <c r="K55" s="137">
        <f t="shared" si="11"/>
        <v>40.998929144040403</v>
      </c>
      <c r="L55" s="149">
        <f>L39+L46+L17+L31</f>
        <v>114544.4496537862</v>
      </c>
      <c r="M55" s="149">
        <f>M39+M46+M17+M31</f>
        <v>279383.97807647224</v>
      </c>
      <c r="N55" s="137">
        <f t="shared" si="12"/>
        <v>40.99893288169639</v>
      </c>
      <c r="O55" s="149">
        <f>O39+O46+O17+O31</f>
        <v>114544.4496537862</v>
      </c>
      <c r="P55" s="149">
        <f>P39+P46+P17+P31</f>
        <v>279383.97807647224</v>
      </c>
      <c r="Q55" s="137">
        <f t="shared" si="13"/>
        <v>40.99893288169639</v>
      </c>
      <c r="R55" s="149">
        <f>R39+R46+R17+R31</f>
        <v>114709.3009539</v>
      </c>
      <c r="S55" s="149">
        <f>S39+S46+S17+S31</f>
        <v>330643.43482690002</v>
      </c>
      <c r="T55" s="137">
        <f t="shared" si="14"/>
        <v>34.692750217149523</v>
      </c>
      <c r="U55" s="149">
        <v>114660.91375237453</v>
      </c>
      <c r="V55" s="149">
        <v>330643.43482690002</v>
      </c>
      <c r="W55" s="137">
        <f t="shared" si="15"/>
        <v>34.678115962714443</v>
      </c>
      <c r="X55" s="149">
        <v>114660.91375237453</v>
      </c>
      <c r="Y55" s="149">
        <v>330643.43482690002</v>
      </c>
      <c r="Z55" s="137">
        <f t="shared" si="16"/>
        <v>34.678115962714443</v>
      </c>
      <c r="AA55" s="149">
        <v>114558.27</v>
      </c>
      <c r="AB55" s="149">
        <v>330613.34999999998</v>
      </c>
      <c r="AC55" s="137">
        <f t="shared" si="17"/>
        <v>34.650225104340166</v>
      </c>
      <c r="AD55" s="235">
        <v>114551</v>
      </c>
      <c r="AE55" s="236">
        <v>330605</v>
      </c>
      <c r="AF55" s="237">
        <v>34.6</v>
      </c>
    </row>
    <row r="56" spans="1:32" ht="12" customHeight="1">
      <c r="A56" s="11" t="s">
        <v>5</v>
      </c>
      <c r="B56" s="11"/>
      <c r="C56" s="21">
        <f>C26+C32+C36+C41+C42+C47</f>
        <v>121758.4019768607</v>
      </c>
      <c r="D56" s="19">
        <f>D26+D32+D36+D41+D42+D47</f>
        <v>558594</v>
      </c>
      <c r="E56" s="80">
        <f t="shared" si="9"/>
        <v>21.797298570493183</v>
      </c>
      <c r="F56" s="23">
        <f>F42+F26+F32+F41+F47+F36</f>
        <v>120619.58</v>
      </c>
      <c r="G56" s="23">
        <f>G42+G26+G32+G41+G47+G36</f>
        <v>299189.25</v>
      </c>
      <c r="H56" s="84">
        <f t="shared" si="10"/>
        <v>40.315479249338004</v>
      </c>
      <c r="I56" s="23">
        <f>I42+I26+I32+I41+I47+I36</f>
        <v>120619.58</v>
      </c>
      <c r="J56" s="23">
        <f>J42+J26+J32+J41+J47+J36</f>
        <v>299189.25</v>
      </c>
      <c r="K56" s="84">
        <f t="shared" si="11"/>
        <v>40.315479249338004</v>
      </c>
      <c r="L56" s="23">
        <f>L42+L26+L32+L41+L47+L36</f>
        <v>121520.34333711566</v>
      </c>
      <c r="M56" s="23">
        <f>M42+M26+M32+M41+M47+M36</f>
        <v>286327.54549327062</v>
      </c>
      <c r="N56" s="84">
        <f t="shared" si="12"/>
        <v>42.441024361720615</v>
      </c>
      <c r="O56" s="23">
        <f>O42+O26+O32+O41+O47+O36</f>
        <v>121520.34333711566</v>
      </c>
      <c r="P56" s="23">
        <f>P42+P26+P32+P41+P47+P36</f>
        <v>286327.54549327062</v>
      </c>
      <c r="Q56" s="84">
        <f t="shared" si="13"/>
        <v>42.441024361720615</v>
      </c>
      <c r="R56" s="23">
        <f>R42+R26+R32+R41+R47+R36</f>
        <v>120763.82188749999</v>
      </c>
      <c r="S56" s="23">
        <f>S42+S26+S32+S41+S47+S36</f>
        <v>558599.0206418999</v>
      </c>
      <c r="T56" s="84">
        <f t="shared" si="14"/>
        <v>21.619053636851586</v>
      </c>
      <c r="U56" s="23">
        <v>120761.97173727765</v>
      </c>
      <c r="V56" s="23">
        <v>558599.0206418999</v>
      </c>
      <c r="W56" s="84">
        <f t="shared" si="15"/>
        <v>21.618722424272619</v>
      </c>
      <c r="X56" s="125">
        <v>120761.97173727765</v>
      </c>
      <c r="Y56" s="125">
        <v>558599.0206418999</v>
      </c>
      <c r="Z56" s="84">
        <f t="shared" si="16"/>
        <v>21.618722424272619</v>
      </c>
      <c r="AA56" s="125">
        <v>120612.12</v>
      </c>
      <c r="AB56" s="125">
        <v>558397.48</v>
      </c>
      <c r="AC56" s="84">
        <f t="shared" si="17"/>
        <v>21.599689167651686</v>
      </c>
      <c r="AD56" s="232">
        <v>120612</v>
      </c>
      <c r="AE56" s="233">
        <v>558397</v>
      </c>
      <c r="AF56" s="234">
        <v>21.6</v>
      </c>
    </row>
    <row r="57" spans="1:32" ht="12" customHeight="1">
      <c r="A57" s="133" t="s">
        <v>6</v>
      </c>
      <c r="B57" s="133"/>
      <c r="C57" s="150">
        <f>C13+C15+C22+C33+C44</f>
        <v>106525.6192642127</v>
      </c>
      <c r="D57" s="135">
        <f>D13+D15+D22+D33+D44</f>
        <v>561158</v>
      </c>
      <c r="E57" s="136">
        <f t="shared" si="9"/>
        <v>18.983177512253715</v>
      </c>
      <c r="F57" s="149">
        <f>F13+F15+F33+F22+F44</f>
        <v>114381.34</v>
      </c>
      <c r="G57" s="149">
        <f>G13+G15+G33+G22+G44</f>
        <v>301500.33</v>
      </c>
      <c r="H57" s="137">
        <f t="shared" si="10"/>
        <v>37.937384678816102</v>
      </c>
      <c r="I57" s="149">
        <f>I13+I15+I33+I22+I44</f>
        <v>114381.34</v>
      </c>
      <c r="J57" s="149">
        <f>J13+J15+J33+J22+J44</f>
        <v>301500.33</v>
      </c>
      <c r="K57" s="137">
        <f t="shared" si="11"/>
        <v>37.937384678816102</v>
      </c>
      <c r="L57" s="149">
        <f>L13+L15+L33+L22+L44</f>
        <v>114381.3402470545</v>
      </c>
      <c r="M57" s="149">
        <f>M13+M15+M33+M22+M44</f>
        <v>301500.33881130751</v>
      </c>
      <c r="N57" s="137">
        <f t="shared" si="12"/>
        <v>37.937383652042755</v>
      </c>
      <c r="O57" s="149">
        <f>O13+O15+O33+O22+O44</f>
        <v>114381.3402470545</v>
      </c>
      <c r="P57" s="149">
        <f>P13+P15+P33+P22+P44</f>
        <v>301500.33881130751</v>
      </c>
      <c r="Q57" s="137">
        <f t="shared" si="13"/>
        <v>37.937383652042755</v>
      </c>
      <c r="R57" s="149">
        <f>R13+R15+R33+R22+R44</f>
        <v>131123.51996600002</v>
      </c>
      <c r="S57" s="149">
        <f>S13+S15+S33+S22+S44</f>
        <v>561203.42402459995</v>
      </c>
      <c r="T57" s="137">
        <f t="shared" si="14"/>
        <v>23.364704196860409</v>
      </c>
      <c r="U57" s="149">
        <v>118560.38778033032</v>
      </c>
      <c r="V57" s="149">
        <v>572905.40569519997</v>
      </c>
      <c r="W57" s="137">
        <f t="shared" si="15"/>
        <v>20.69458353887612</v>
      </c>
      <c r="X57" s="149">
        <v>118560.38778033032</v>
      </c>
      <c r="Y57" s="149">
        <v>572905.40569519997</v>
      </c>
      <c r="Z57" s="137">
        <f t="shared" si="16"/>
        <v>20.69458353887612</v>
      </c>
      <c r="AA57" s="149">
        <v>118577.11</v>
      </c>
      <c r="AB57" s="149">
        <v>494215.7</v>
      </c>
      <c r="AC57" s="137">
        <f t="shared" si="17"/>
        <v>23.992987272561354</v>
      </c>
      <c r="AD57" s="235">
        <v>122631</v>
      </c>
      <c r="AE57" s="236">
        <v>505749</v>
      </c>
      <c r="AF57" s="237">
        <v>24.2</v>
      </c>
    </row>
    <row r="58" spans="1:32" ht="12" customHeight="1">
      <c r="A58" s="11" t="s">
        <v>7</v>
      </c>
      <c r="B58" s="11"/>
      <c r="C58" s="21">
        <f>C11+C12+C23+C34+C35+C14</f>
        <v>269282.57182832452</v>
      </c>
      <c r="D58" s="19">
        <f>D11+D12+D23+D34+D35+D14</f>
        <v>577551</v>
      </c>
      <c r="E58" s="80">
        <f t="shared" si="9"/>
        <v>46.624899243239909</v>
      </c>
      <c r="F58" s="23">
        <f>F12+F11+F23+F35+F34+F14</f>
        <v>269282.08</v>
      </c>
      <c r="G58" s="23">
        <f>G12+G11+G23+G35+G34+G14</f>
        <v>645058.05000000005</v>
      </c>
      <c r="H58" s="84">
        <f t="shared" si="10"/>
        <v>41.745402603688149</v>
      </c>
      <c r="I58" s="23">
        <f>I12+I11+I23+I35+I34+I14</f>
        <v>269282.08</v>
      </c>
      <c r="J58" s="23">
        <f>J12+J11+J23+J35+J34+J14</f>
        <v>645058.07000000007</v>
      </c>
      <c r="K58" s="84">
        <f t="shared" si="11"/>
        <v>41.745401309373584</v>
      </c>
      <c r="L58" s="23">
        <f>L12+L11+L23+L35+L34+L14</f>
        <v>269282.06790230016</v>
      </c>
      <c r="M58" s="23">
        <f>M12+M11+M23+M35+M34+M14</f>
        <v>645058.0592892291</v>
      </c>
      <c r="N58" s="84">
        <f t="shared" si="12"/>
        <v>41.745400127085354</v>
      </c>
      <c r="O58" s="23">
        <f>O12+O11+O23+O35+O34+O14</f>
        <v>269282.06790230016</v>
      </c>
      <c r="P58" s="23">
        <f>P12+P11+P23+P35+P34+P14</f>
        <v>645058.0592892291</v>
      </c>
      <c r="Q58" s="84">
        <f t="shared" si="13"/>
        <v>41.745400127085354</v>
      </c>
      <c r="R58" s="23">
        <f>R12+R11+R23+R35+R34+R14</f>
        <v>270055.6842282</v>
      </c>
      <c r="S58" s="23">
        <f>S12+S11+S23+S35+S34+S14</f>
        <v>577568.68984539993</v>
      </c>
      <c r="T58" s="84">
        <f t="shared" si="14"/>
        <v>46.75732756574579</v>
      </c>
      <c r="U58" s="23">
        <v>270062.3550125059</v>
      </c>
      <c r="V58" s="23">
        <v>577568.68984539993</v>
      </c>
      <c r="W58" s="84">
        <f t="shared" si="15"/>
        <v>46.758482542534388</v>
      </c>
      <c r="X58" s="125">
        <v>270062.3550125059</v>
      </c>
      <c r="Y58" s="125">
        <v>577568.68984539993</v>
      </c>
      <c r="Z58" s="84">
        <f t="shared" si="16"/>
        <v>46.758482542534388</v>
      </c>
      <c r="AA58" s="125">
        <v>276773.62</v>
      </c>
      <c r="AB58" s="125">
        <v>577559.43999999994</v>
      </c>
      <c r="AC58" s="84">
        <f t="shared" si="17"/>
        <v>47.921235604771695</v>
      </c>
      <c r="AD58" s="232">
        <v>276774</v>
      </c>
      <c r="AE58" s="233">
        <v>577559</v>
      </c>
      <c r="AF58" s="234">
        <v>47.9</v>
      </c>
    </row>
    <row r="59" spans="1:32" ht="12" customHeight="1">
      <c r="A59" s="151" t="s">
        <v>144</v>
      </c>
      <c r="B59" s="151"/>
      <c r="C59" s="152"/>
      <c r="D59" s="152"/>
      <c r="E59" s="153"/>
      <c r="F59" s="154"/>
      <c r="G59" s="151"/>
      <c r="H59" s="155"/>
      <c r="I59" s="154"/>
      <c r="J59" s="151"/>
      <c r="K59" s="155"/>
      <c r="L59" s="154"/>
      <c r="M59" s="151"/>
      <c r="N59" s="155"/>
      <c r="O59" s="154"/>
      <c r="P59" s="151"/>
      <c r="Q59" s="155"/>
      <c r="R59" s="154"/>
      <c r="S59" s="151"/>
      <c r="T59" s="155"/>
      <c r="U59" s="156">
        <v>42705.472351088887</v>
      </c>
      <c r="V59" s="157">
        <v>107424.32900250002</v>
      </c>
      <c r="W59" s="158">
        <f t="shared" si="15"/>
        <v>39.754004281558075</v>
      </c>
      <c r="X59" s="156">
        <v>42705.472351088887</v>
      </c>
      <c r="Y59" s="157">
        <v>107424.32900250002</v>
      </c>
      <c r="Z59" s="158">
        <f t="shared" si="16"/>
        <v>39.754004281558075</v>
      </c>
      <c r="AA59" s="156">
        <v>42742.84</v>
      </c>
      <c r="AB59" s="157">
        <v>174627.71</v>
      </c>
      <c r="AC59" s="158">
        <f t="shared" si="17"/>
        <v>24.476550714660348</v>
      </c>
      <c r="AD59" s="244">
        <v>42750</v>
      </c>
      <c r="AE59" s="245">
        <v>174635</v>
      </c>
      <c r="AF59" s="246">
        <v>24.5</v>
      </c>
    </row>
    <row r="60" spans="1:32" ht="12" customHeight="1">
      <c r="A60" s="11"/>
      <c r="B60" s="11"/>
      <c r="C60" s="11"/>
      <c r="D60" s="24"/>
      <c r="E60" s="13"/>
      <c r="F60" s="20"/>
      <c r="G60" s="11"/>
    </row>
    <row r="61" spans="1:32" s="29" customFormat="1" ht="12" customHeight="1">
      <c r="A61" s="17" t="s">
        <v>151</v>
      </c>
      <c r="B61" s="26" t="s">
        <v>143</v>
      </c>
      <c r="C61" s="25"/>
      <c r="D61" s="13"/>
      <c r="E61" s="27"/>
      <c r="F61" s="28"/>
      <c r="G61" s="11"/>
    </row>
    <row r="62" spans="1:32" s="29" customFormat="1" ht="26.25" customHeight="1">
      <c r="A62" s="260" t="s">
        <v>162</v>
      </c>
      <c r="B62" s="260"/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Z62" s="260"/>
      <c r="AA62" s="260"/>
      <c r="AB62" s="260"/>
      <c r="AC62" s="260"/>
    </row>
    <row r="63" spans="1:32" s="29" customFormat="1" ht="11.5">
      <c r="A63" s="11" t="s">
        <v>159</v>
      </c>
      <c r="B63" s="11"/>
      <c r="C63" s="11"/>
      <c r="D63" s="24"/>
      <c r="E63" s="13"/>
      <c r="F63" s="20"/>
      <c r="G63" s="11"/>
    </row>
    <row r="64" spans="1:32" ht="11.5">
      <c r="A64" s="11" t="s">
        <v>160</v>
      </c>
    </row>
    <row r="65" spans="1:23" ht="12" customHeight="1">
      <c r="A65" s="17" t="s">
        <v>161</v>
      </c>
      <c r="B65" s="26"/>
      <c r="C65" s="25"/>
      <c r="D65" s="13"/>
      <c r="E65" s="27"/>
      <c r="F65" s="16"/>
      <c r="G65" s="11"/>
    </row>
    <row r="66" spans="1:23" ht="25" customHeight="1">
      <c r="A66" s="264" t="s">
        <v>177</v>
      </c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/>
      <c r="W66" s="264"/>
    </row>
    <row r="67" spans="1:23" ht="12" customHeight="1">
      <c r="A67" s="264" t="s">
        <v>180</v>
      </c>
      <c r="B67" s="264"/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64"/>
      <c r="P67" s="264"/>
      <c r="Q67" s="264"/>
      <c r="R67" s="247"/>
      <c r="S67" s="247"/>
      <c r="T67" s="247"/>
      <c r="U67" s="247"/>
      <c r="V67" s="247"/>
      <c r="W67" s="247"/>
    </row>
    <row r="68" spans="1:23" ht="12" customHeight="1">
      <c r="A68" s="17" t="s">
        <v>163</v>
      </c>
      <c r="B68" s="26"/>
      <c r="C68" s="130"/>
      <c r="D68" s="13"/>
      <c r="E68" s="27"/>
      <c r="F68" s="16"/>
      <c r="G68" s="11"/>
    </row>
    <row r="69" spans="1:23" ht="12">
      <c r="A69" s="118" t="s">
        <v>8</v>
      </c>
    </row>
  </sheetData>
  <mergeCells count="43">
    <mergeCell ref="A67:Q67"/>
    <mergeCell ref="AD3:AE3"/>
    <mergeCell ref="AD5:AD6"/>
    <mergeCell ref="AE5:AE6"/>
    <mergeCell ref="AF5:AF6"/>
    <mergeCell ref="A66:W66"/>
    <mergeCell ref="L3:M3"/>
    <mergeCell ref="P5:P6"/>
    <mergeCell ref="R3:S3"/>
    <mergeCell ref="R5:R6"/>
    <mergeCell ref="O5:O6"/>
    <mergeCell ref="V5:V6"/>
    <mergeCell ref="W5:W6"/>
    <mergeCell ref="F3:G3"/>
    <mergeCell ref="G5:G6"/>
    <mergeCell ref="N5:N6"/>
    <mergeCell ref="H5:H6"/>
    <mergeCell ref="T5:T6"/>
    <mergeCell ref="I3:J3"/>
    <mergeCell ref="I5:I6"/>
    <mergeCell ref="J5:J6"/>
    <mergeCell ref="K5:K6"/>
    <mergeCell ref="O3:P3"/>
    <mergeCell ref="S5:S6"/>
    <mergeCell ref="L5:L6"/>
    <mergeCell ref="M5:M6"/>
    <mergeCell ref="Q5:Q6"/>
    <mergeCell ref="AA3:AB3"/>
    <mergeCell ref="AA5:AA6"/>
    <mergeCell ref="AB5:AB6"/>
    <mergeCell ref="AC5:AC6"/>
    <mergeCell ref="A62:AC62"/>
    <mergeCell ref="X3:Y3"/>
    <mergeCell ref="X5:X6"/>
    <mergeCell ref="Y5:Y6"/>
    <mergeCell ref="Z5:Z6"/>
    <mergeCell ref="C5:C6"/>
    <mergeCell ref="D5:D6"/>
    <mergeCell ref="E5:E6"/>
    <mergeCell ref="C3:D4"/>
    <mergeCell ref="F5:F6"/>
    <mergeCell ref="U3:V3"/>
    <mergeCell ref="U5:U6"/>
  </mergeCells>
  <phoneticPr fontId="10" type="noConversion"/>
  <pageMargins left="0.31496062992125984" right="0.11811023622047245" top="0.74803149606299213" bottom="0.35433070866141736" header="0.31496062992125984" footer="0.31496062992125984"/>
  <pageSetup paperSize="9" scale="60" orientation="landscape" r:id="rId1"/>
  <headerFooter alignWithMargins="0"/>
  <ignoredErrors>
    <ignoredError sqref="K52:K58 N52:N58 N59 H52:H58 Q52:Q59 T52:T58 Z51" formula="1"/>
    <ignoredError sqref="O51 L51 I51 C51 F51 R51 U51 X51 AA51" formulaRange="1"/>
    <ignoredError sqref="W31:W47 W8:W13 W15:W29 W48:W5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0"/>
  <dimension ref="A1:S487"/>
  <sheetViews>
    <sheetView topLeftCell="A3" zoomScaleNormal="100" workbookViewId="0">
      <pane xSplit="5" topLeftCell="F1" activePane="topRight" state="frozen"/>
      <selection activeCell="D24" sqref="D24"/>
      <selection pane="topRight" activeCell="D24" sqref="D24"/>
    </sheetView>
  </sheetViews>
  <sheetFormatPr defaultColWidth="9.7265625" defaultRowHeight="11.5"/>
  <cols>
    <col min="1" max="1" width="5" style="35" customWidth="1"/>
    <col min="2" max="2" width="3.7265625" style="35" customWidth="1"/>
    <col min="3" max="3" width="5.7265625" style="35" customWidth="1"/>
    <col min="4" max="4" width="0.7265625" style="35" customWidth="1"/>
    <col min="5" max="5" width="29.1796875" style="35" customWidth="1"/>
    <col min="6" max="6" width="12.7265625" style="35" customWidth="1"/>
    <col min="7" max="15" width="12.7265625" style="38" customWidth="1"/>
    <col min="16" max="16" width="25.7265625" style="96" customWidth="1"/>
    <col min="17" max="17" width="7" style="39" customWidth="1"/>
    <col min="18" max="19" width="6.7265625" style="35" customWidth="1"/>
    <col min="20" max="20" width="11.7265625" style="35" customWidth="1"/>
    <col min="21" max="21" width="16.7265625" style="35" customWidth="1"/>
    <col min="22" max="23" width="12.7265625" style="35" customWidth="1"/>
    <col min="24" max="25" width="13.7265625" style="35" customWidth="1"/>
    <col min="26" max="16384" width="9.7265625" style="35"/>
  </cols>
  <sheetData>
    <row r="1" spans="1:19" ht="18" customHeight="1">
      <c r="A1" s="31" t="s">
        <v>184</v>
      </c>
      <c r="B1" s="4"/>
      <c r="C1" s="4"/>
      <c r="D1" s="32"/>
      <c r="E1" s="33"/>
      <c r="F1" s="33"/>
      <c r="G1" s="34"/>
      <c r="H1" s="34"/>
      <c r="I1" s="34"/>
      <c r="J1" s="34"/>
      <c r="K1" s="34"/>
      <c r="L1" s="34"/>
      <c r="M1" s="34"/>
      <c r="N1" s="34"/>
      <c r="O1" s="34"/>
      <c r="Q1" s="34"/>
    </row>
    <row r="2" spans="1:19" ht="10.5" customHeight="1">
      <c r="A2" s="4"/>
      <c r="B2" s="4"/>
      <c r="C2" s="4"/>
      <c r="D2" s="36"/>
      <c r="E2" s="37"/>
      <c r="F2" s="37"/>
    </row>
    <row r="3" spans="1:19" ht="3.75" customHeight="1">
      <c r="A3" s="40"/>
      <c r="B3" s="40"/>
      <c r="C3" s="40"/>
      <c r="D3" s="40"/>
      <c r="E3" s="40"/>
      <c r="F3" s="40"/>
      <c r="G3" s="41"/>
      <c r="H3" s="41"/>
      <c r="I3" s="41"/>
      <c r="J3" s="41"/>
      <c r="K3" s="41"/>
      <c r="L3" s="41"/>
      <c r="M3" s="41"/>
      <c r="N3" s="41"/>
      <c r="O3" s="41"/>
      <c r="P3" s="97"/>
      <c r="Q3" s="40"/>
    </row>
    <row r="4" spans="1:19" s="44" customFormat="1" ht="39" customHeight="1">
      <c r="A4" s="162"/>
      <c r="B4" s="162"/>
      <c r="C4" s="162"/>
      <c r="D4" s="162"/>
      <c r="E4" s="162"/>
      <c r="F4" s="163" t="s">
        <v>73</v>
      </c>
      <c r="G4" s="163" t="s">
        <v>75</v>
      </c>
      <c r="H4" s="163" t="s">
        <v>126</v>
      </c>
      <c r="I4" s="163" t="s">
        <v>129</v>
      </c>
      <c r="J4" s="163" t="s">
        <v>130</v>
      </c>
      <c r="K4" s="163" t="s">
        <v>146</v>
      </c>
      <c r="L4" s="163" t="s">
        <v>147</v>
      </c>
      <c r="M4" s="163" t="s">
        <v>153</v>
      </c>
      <c r="N4" s="163" t="s">
        <v>165</v>
      </c>
      <c r="O4" s="163" t="s">
        <v>186</v>
      </c>
      <c r="P4" s="164" t="s">
        <v>9</v>
      </c>
      <c r="Q4" s="165" t="s">
        <v>74</v>
      </c>
      <c r="R4" s="25"/>
      <c r="S4" s="25"/>
    </row>
    <row r="5" spans="1:19" s="44" customFormat="1" ht="4" customHeight="1">
      <c r="A5" s="25"/>
      <c r="B5" s="25"/>
      <c r="C5" s="25"/>
      <c r="D5" s="25"/>
      <c r="E5" s="25"/>
      <c r="F5" s="13"/>
      <c r="G5" s="13"/>
      <c r="H5" s="13"/>
      <c r="I5" s="13"/>
      <c r="J5" s="13"/>
      <c r="K5" s="13"/>
      <c r="L5" s="13"/>
      <c r="M5" s="13"/>
      <c r="N5" s="13"/>
      <c r="O5" s="13"/>
      <c r="P5" s="98"/>
      <c r="Q5" s="43"/>
      <c r="R5" s="25"/>
      <c r="S5" s="25"/>
    </row>
    <row r="6" spans="1:19" s="51" customFormat="1" ht="9.75" customHeight="1">
      <c r="A6" s="166" t="s">
        <v>14</v>
      </c>
      <c r="B6" s="167"/>
      <c r="C6" s="167"/>
      <c r="D6" s="167"/>
      <c r="E6" s="168"/>
      <c r="F6" s="169">
        <f t="shared" ref="F6:K6" si="0">SUM(F7:F8)</f>
        <v>39979.199999999997</v>
      </c>
      <c r="G6" s="169">
        <f t="shared" si="0"/>
        <v>39979.199999999997</v>
      </c>
      <c r="H6" s="169">
        <f t="shared" si="0"/>
        <v>39979.199999999997</v>
      </c>
      <c r="I6" s="169">
        <f t="shared" si="0"/>
        <v>39979.199999999997</v>
      </c>
      <c r="J6" s="169">
        <f t="shared" si="0"/>
        <v>39979.199999999997</v>
      </c>
      <c r="K6" s="169">
        <f t="shared" si="0"/>
        <v>39979</v>
      </c>
      <c r="L6" s="169">
        <f>SUM(L7:L8)</f>
        <v>39995.261317179349</v>
      </c>
      <c r="M6" s="169">
        <f>SUM(M7:M8)</f>
        <v>39995.261317179349</v>
      </c>
      <c r="N6" s="169">
        <v>39995.26</v>
      </c>
      <c r="O6" s="169">
        <v>39995.26</v>
      </c>
      <c r="P6" s="99"/>
      <c r="Q6" s="50"/>
      <c r="R6" s="47"/>
      <c r="S6" s="47"/>
    </row>
    <row r="7" spans="1:19" s="51" customFormat="1" ht="11.15" customHeight="1">
      <c r="A7" s="46"/>
      <c r="B7" s="266" t="s">
        <v>15</v>
      </c>
      <c r="C7" s="266"/>
      <c r="D7" s="266"/>
      <c r="E7" s="266"/>
      <c r="F7" s="52">
        <v>13899.96</v>
      </c>
      <c r="G7" s="52">
        <v>13899.96</v>
      </c>
      <c r="H7" s="48">
        <v>13899.96</v>
      </c>
      <c r="I7" s="48">
        <v>13899.96</v>
      </c>
      <c r="J7" s="48">
        <v>13899.96</v>
      </c>
      <c r="K7" s="48">
        <v>13900</v>
      </c>
      <c r="L7" s="48">
        <v>13900.006996209349</v>
      </c>
      <c r="M7" s="126">
        <v>13900.006996209349</v>
      </c>
      <c r="N7" s="129">
        <v>13900.010000000002</v>
      </c>
      <c r="O7" s="129">
        <v>13900</v>
      </c>
      <c r="P7" s="99" t="s">
        <v>16</v>
      </c>
      <c r="Q7" s="50">
        <v>55</v>
      </c>
      <c r="R7" s="47"/>
      <c r="S7" s="47"/>
    </row>
    <row r="8" spans="1:19" s="51" customFormat="1" ht="28.5" customHeight="1">
      <c r="A8" s="171"/>
      <c r="B8" s="267" t="s">
        <v>166</v>
      </c>
      <c r="C8" s="267"/>
      <c r="D8" s="267"/>
      <c r="E8" s="267"/>
      <c r="F8" s="225">
        <v>26079.24</v>
      </c>
      <c r="G8" s="225">
        <v>26079.24</v>
      </c>
      <c r="H8" s="182">
        <v>26079.24</v>
      </c>
      <c r="I8" s="182">
        <v>26079.24</v>
      </c>
      <c r="J8" s="182">
        <v>26079.24</v>
      </c>
      <c r="K8" s="182">
        <v>26079</v>
      </c>
      <c r="L8" s="182">
        <v>26095.254320970002</v>
      </c>
      <c r="M8" s="182">
        <v>26095.254320970002</v>
      </c>
      <c r="N8" s="182">
        <v>26095.25</v>
      </c>
      <c r="O8" s="182">
        <v>26095.25</v>
      </c>
      <c r="P8" s="224" t="s">
        <v>167</v>
      </c>
      <c r="Q8" s="226">
        <v>87</v>
      </c>
      <c r="R8" s="47"/>
      <c r="S8" s="53"/>
    </row>
    <row r="9" spans="1:19" s="51" customFormat="1" ht="12.75" customHeight="1">
      <c r="A9" s="166" t="s">
        <v>17</v>
      </c>
      <c r="B9" s="168"/>
      <c r="C9" s="167"/>
      <c r="D9" s="167"/>
      <c r="E9" s="168"/>
      <c r="F9" s="170">
        <f t="shared" ref="F9:K9" si="1">SUM(F10:F14)</f>
        <v>12038.99</v>
      </c>
      <c r="G9" s="170">
        <f t="shared" si="1"/>
        <v>12038.99</v>
      </c>
      <c r="H9" s="170">
        <f t="shared" si="1"/>
        <v>12039.390000000001</v>
      </c>
      <c r="I9" s="170">
        <f t="shared" si="1"/>
        <v>12041.04</v>
      </c>
      <c r="J9" s="170">
        <f t="shared" si="1"/>
        <v>12041.04</v>
      </c>
      <c r="K9" s="170">
        <f t="shared" si="1"/>
        <v>12031</v>
      </c>
      <c r="L9" s="170">
        <f>SUM(L10:L14)</f>
        <v>12031.628494073728</v>
      </c>
      <c r="M9" s="170">
        <f>SUM(M10:M14)</f>
        <v>12031.628494073728</v>
      </c>
      <c r="N9" s="170">
        <f>SUM(N10:N14)</f>
        <v>11012.75</v>
      </c>
      <c r="O9" s="170">
        <f>SUM(O10:O14)</f>
        <v>11013.65</v>
      </c>
      <c r="P9" s="99"/>
      <c r="Q9" s="50"/>
      <c r="R9" s="47"/>
      <c r="S9" s="47"/>
    </row>
    <row r="10" spans="1:19" s="51" customFormat="1" ht="11.15" customHeight="1">
      <c r="A10" s="46"/>
      <c r="B10" s="54" t="s">
        <v>72</v>
      </c>
      <c r="C10" s="55"/>
      <c r="D10" s="55"/>
      <c r="E10" s="54"/>
      <c r="F10" s="52">
        <v>4314</v>
      </c>
      <c r="G10" s="52">
        <v>4314</v>
      </c>
      <c r="H10" s="48">
        <v>4314.24</v>
      </c>
      <c r="I10" s="48">
        <v>4314.24</v>
      </c>
      <c r="J10" s="48">
        <v>4314.24</v>
      </c>
      <c r="K10" s="48">
        <v>4306</v>
      </c>
      <c r="L10" s="48">
        <v>4306.3994131312566</v>
      </c>
      <c r="M10" s="127">
        <v>4306.3994131312566</v>
      </c>
      <c r="N10" s="252">
        <f>1179.41+1133.81+975.21</f>
        <v>3288.4300000000003</v>
      </c>
      <c r="O10" s="129">
        <f>1179.41+1133.81+975.21</f>
        <v>3288.4300000000003</v>
      </c>
      <c r="P10" s="99" t="s">
        <v>80</v>
      </c>
      <c r="Q10" s="50">
        <v>98</v>
      </c>
      <c r="R10" s="47"/>
      <c r="S10" s="47"/>
    </row>
    <row r="11" spans="1:19" s="51" customFormat="1" ht="11.15" customHeight="1">
      <c r="A11" s="171"/>
      <c r="B11" s="172" t="s">
        <v>18</v>
      </c>
      <c r="C11" s="172"/>
      <c r="D11" s="172"/>
      <c r="E11" s="172"/>
      <c r="F11" s="173">
        <v>3465.84</v>
      </c>
      <c r="G11" s="173">
        <v>3465.84</v>
      </c>
      <c r="H11" s="174">
        <v>3465.84</v>
      </c>
      <c r="I11" s="174">
        <v>3465.84</v>
      </c>
      <c r="J11" s="174">
        <v>3465.84</v>
      </c>
      <c r="K11" s="174">
        <v>3466</v>
      </c>
      <c r="L11" s="174">
        <v>3465.87444045249</v>
      </c>
      <c r="M11" s="174">
        <v>3465.87444045249</v>
      </c>
      <c r="N11" s="174">
        <v>3465</v>
      </c>
      <c r="O11" s="174">
        <v>3465.87</v>
      </c>
      <c r="P11" s="175" t="s">
        <v>80</v>
      </c>
      <c r="Q11" s="176">
        <v>86</v>
      </c>
      <c r="R11" s="47"/>
      <c r="S11" s="47"/>
    </row>
    <row r="12" spans="1:19" s="51" customFormat="1" ht="11.15" customHeight="1">
      <c r="A12" s="47"/>
      <c r="B12" s="54" t="s">
        <v>19</v>
      </c>
      <c r="C12" s="47"/>
      <c r="D12" s="47"/>
      <c r="E12" s="47"/>
      <c r="F12" s="52">
        <v>1750</v>
      </c>
      <c r="G12" s="52">
        <v>1750</v>
      </c>
      <c r="H12" s="48">
        <v>1749.87</v>
      </c>
      <c r="I12" s="48">
        <v>1749.87</v>
      </c>
      <c r="J12" s="48">
        <v>1749.87</v>
      </c>
      <c r="K12" s="48">
        <v>1750</v>
      </c>
      <c r="L12" s="48">
        <v>1749.8739406899999</v>
      </c>
      <c r="M12" s="127">
        <v>1749.8739406899999</v>
      </c>
      <c r="N12" s="129">
        <v>1750</v>
      </c>
      <c r="O12" s="129">
        <v>1749.87</v>
      </c>
      <c r="P12" s="99" t="s">
        <v>20</v>
      </c>
      <c r="Q12" s="56">
        <v>1983</v>
      </c>
      <c r="R12" s="47"/>
      <c r="S12" s="47"/>
    </row>
    <row r="13" spans="1:19" s="51" customFormat="1" ht="11.15" customHeight="1">
      <c r="A13" s="171"/>
      <c r="B13" s="172" t="s">
        <v>131</v>
      </c>
      <c r="C13" s="172"/>
      <c r="D13" s="172"/>
      <c r="E13" s="172"/>
      <c r="F13" s="173">
        <v>49</v>
      </c>
      <c r="G13" s="173">
        <v>49</v>
      </c>
      <c r="H13" s="174">
        <v>49.29</v>
      </c>
      <c r="I13" s="174">
        <v>50.94</v>
      </c>
      <c r="J13" s="174">
        <v>50.94</v>
      </c>
      <c r="K13" s="174">
        <v>49</v>
      </c>
      <c r="L13" s="174">
        <v>49.324898039980781</v>
      </c>
      <c r="M13" s="174">
        <v>49.324898039980781</v>
      </c>
      <c r="N13" s="174">
        <v>49.32</v>
      </c>
      <c r="O13" s="174">
        <v>49.32</v>
      </c>
      <c r="P13" s="175" t="s">
        <v>109</v>
      </c>
      <c r="Q13" s="177">
        <v>2003</v>
      </c>
      <c r="R13" s="47"/>
      <c r="S13" s="47"/>
    </row>
    <row r="14" spans="1:19" s="51" customFormat="1" ht="11.15" customHeight="1">
      <c r="A14" s="47"/>
      <c r="B14" s="54" t="s">
        <v>21</v>
      </c>
      <c r="C14" s="47"/>
      <c r="D14" s="47"/>
      <c r="E14" s="47"/>
      <c r="F14" s="52">
        <v>2460.15</v>
      </c>
      <c r="G14" s="52">
        <v>2460.15</v>
      </c>
      <c r="H14" s="48">
        <v>2460.15</v>
      </c>
      <c r="I14" s="48">
        <v>2460.15</v>
      </c>
      <c r="J14" s="48">
        <v>2460.15</v>
      </c>
      <c r="K14" s="48">
        <v>2460</v>
      </c>
      <c r="L14" s="48">
        <v>2460.15580176</v>
      </c>
      <c r="M14" s="127">
        <v>2460.15580176</v>
      </c>
      <c r="N14" s="129">
        <v>2460</v>
      </c>
      <c r="O14" s="129">
        <v>2460.16</v>
      </c>
      <c r="P14" s="99" t="s">
        <v>92</v>
      </c>
      <c r="Q14" s="50">
        <v>84</v>
      </c>
      <c r="R14" s="47"/>
      <c r="S14" s="47"/>
    </row>
    <row r="15" spans="1:19" s="51" customFormat="1" ht="12.75" customHeight="1">
      <c r="A15" s="166" t="s">
        <v>22</v>
      </c>
      <c r="B15" s="168"/>
      <c r="C15" s="167"/>
      <c r="D15" s="167"/>
      <c r="E15" s="168"/>
      <c r="F15" s="170">
        <f t="shared" ref="F15:K15" si="2">SUM(F16:F30)</f>
        <v>228755.42000000007</v>
      </c>
      <c r="G15" s="170">
        <f t="shared" si="2"/>
        <v>234909.42000000007</v>
      </c>
      <c r="H15" s="170">
        <f t="shared" si="2"/>
        <v>243203.14000000007</v>
      </c>
      <c r="I15" s="170">
        <f t="shared" si="2"/>
        <v>243203.14000000007</v>
      </c>
      <c r="J15" s="170">
        <f t="shared" si="2"/>
        <v>243203.14000000007</v>
      </c>
      <c r="K15" s="170">
        <f t="shared" si="2"/>
        <v>241930</v>
      </c>
      <c r="L15" s="170">
        <f>SUM(L16:L30)</f>
        <v>256476.94053057025</v>
      </c>
      <c r="M15" s="170">
        <f>SUM(M16:M30)</f>
        <v>256476.94053057025</v>
      </c>
      <c r="N15" s="170">
        <f>SUM(N16:N30)</f>
        <v>265949.63999999996</v>
      </c>
      <c r="O15" s="170">
        <f>SUM(O16:O30)</f>
        <v>265918.48999999993</v>
      </c>
      <c r="P15" s="99"/>
      <c r="Q15" s="50"/>
      <c r="R15" s="47"/>
      <c r="S15" s="47"/>
    </row>
    <row r="16" spans="1:19" s="51" customFormat="1" ht="11.15" customHeight="1">
      <c r="A16" s="49"/>
      <c r="B16" s="114" t="s">
        <v>23</v>
      </c>
      <c r="C16" s="114"/>
      <c r="D16" s="114"/>
      <c r="E16" s="54"/>
      <c r="F16" s="52">
        <v>4730.96</v>
      </c>
      <c r="G16" s="52">
        <v>4730.96</v>
      </c>
      <c r="H16" s="48">
        <v>4730.96</v>
      </c>
      <c r="I16" s="48">
        <v>4730.96</v>
      </c>
      <c r="J16" s="48">
        <v>4730.96</v>
      </c>
      <c r="K16" s="48">
        <v>4720</v>
      </c>
      <c r="L16" s="48">
        <v>4720.27040341673</v>
      </c>
      <c r="M16" s="128">
        <v>4720.27040341673</v>
      </c>
      <c r="N16" s="129">
        <v>4720.2700000000004</v>
      </c>
      <c r="O16" s="129">
        <v>4732.08</v>
      </c>
      <c r="P16" s="99" t="s">
        <v>80</v>
      </c>
      <c r="Q16" s="50">
        <v>83</v>
      </c>
      <c r="R16" s="47"/>
      <c r="S16" s="47"/>
    </row>
    <row r="17" spans="1:19" s="51" customFormat="1" ht="11.15" customHeight="1">
      <c r="A17" s="178"/>
      <c r="B17" s="179" t="s">
        <v>24</v>
      </c>
      <c r="C17" s="179"/>
      <c r="D17" s="179"/>
      <c r="E17" s="172"/>
      <c r="F17" s="173">
        <v>69850</v>
      </c>
      <c r="G17" s="173">
        <v>69850</v>
      </c>
      <c r="H17" s="174">
        <v>69850.38</v>
      </c>
      <c r="I17" s="174">
        <v>69850.38</v>
      </c>
      <c r="J17" s="174">
        <v>69850.38</v>
      </c>
      <c r="K17" s="174">
        <v>69851</v>
      </c>
      <c r="L17" s="174">
        <v>69850.820200000002</v>
      </c>
      <c r="M17" s="174">
        <v>69850.820200000002</v>
      </c>
      <c r="N17" s="174">
        <v>79317.210000000006</v>
      </c>
      <c r="O17" s="174">
        <v>79318.600000000006</v>
      </c>
      <c r="P17" s="175" t="s">
        <v>25</v>
      </c>
      <c r="Q17" s="177">
        <v>2003</v>
      </c>
      <c r="R17" s="47"/>
      <c r="S17" s="47"/>
    </row>
    <row r="18" spans="1:19" s="51" customFormat="1" ht="11.15" customHeight="1">
      <c r="A18" s="49"/>
      <c r="B18" s="114" t="s">
        <v>26</v>
      </c>
      <c r="C18" s="114"/>
      <c r="D18" s="114"/>
      <c r="E18" s="54"/>
      <c r="F18" s="52">
        <v>41059.69</v>
      </c>
      <c r="G18" s="52">
        <v>41059.69</v>
      </c>
      <c r="H18" s="48">
        <v>41059.69</v>
      </c>
      <c r="I18" s="48">
        <v>41059.69</v>
      </c>
      <c r="J18" s="48">
        <v>41059.69</v>
      </c>
      <c r="K18" s="48">
        <v>41060</v>
      </c>
      <c r="L18" s="48">
        <v>41059.815167087298</v>
      </c>
      <c r="M18" s="128">
        <v>41059.815167087298</v>
      </c>
      <c r="N18" s="129">
        <v>41059.81</v>
      </c>
      <c r="O18" s="129">
        <v>41059.82</v>
      </c>
      <c r="P18" s="99" t="s">
        <v>20</v>
      </c>
      <c r="Q18" s="50">
        <v>83</v>
      </c>
      <c r="R18" s="47"/>
      <c r="S18" s="47"/>
    </row>
    <row r="19" spans="1:19" s="51" customFormat="1" ht="11.15" customHeight="1">
      <c r="A19" s="178"/>
      <c r="B19" s="179" t="s">
        <v>72</v>
      </c>
      <c r="C19" s="179"/>
      <c r="D19" s="179"/>
      <c r="E19" s="179"/>
      <c r="F19" s="173">
        <v>10770</v>
      </c>
      <c r="G19" s="173">
        <v>10770</v>
      </c>
      <c r="H19" s="174">
        <v>10768.34</v>
      </c>
      <c r="I19" s="174">
        <v>10768.34</v>
      </c>
      <c r="J19" s="174">
        <v>10768.34</v>
      </c>
      <c r="K19" s="174">
        <v>10780</v>
      </c>
      <c r="L19" s="174">
        <v>10780</v>
      </c>
      <c r="M19" s="174">
        <v>10780</v>
      </c>
      <c r="N19" s="174">
        <v>10779.93</v>
      </c>
      <c r="O19" s="174">
        <v>10749.87</v>
      </c>
      <c r="P19" s="175" t="s">
        <v>80</v>
      </c>
      <c r="Q19" s="176">
        <v>98</v>
      </c>
      <c r="R19" s="47"/>
      <c r="S19" s="47"/>
    </row>
    <row r="20" spans="1:19" s="51" customFormat="1" ht="11.15" customHeight="1">
      <c r="A20" s="102"/>
      <c r="B20" s="114" t="s">
        <v>145</v>
      </c>
      <c r="C20" s="114"/>
      <c r="D20" s="114"/>
      <c r="E20" s="114"/>
      <c r="F20" s="52"/>
      <c r="G20" s="52"/>
      <c r="H20" s="48"/>
      <c r="I20" s="48"/>
      <c r="J20" s="48"/>
      <c r="K20" s="48"/>
      <c r="L20" s="48">
        <v>14547.9566685646</v>
      </c>
      <c r="M20" s="128">
        <v>14547.9566685646</v>
      </c>
      <c r="N20" s="129">
        <v>14547.96</v>
      </c>
      <c r="O20" s="129">
        <v>14547.96</v>
      </c>
      <c r="P20" s="99" t="s">
        <v>106</v>
      </c>
      <c r="Q20" s="103">
        <v>2015</v>
      </c>
      <c r="R20" s="47"/>
      <c r="S20" s="47"/>
    </row>
    <row r="21" spans="1:19" s="51" customFormat="1" ht="11.15" customHeight="1">
      <c r="A21" s="178"/>
      <c r="B21" s="179" t="s">
        <v>132</v>
      </c>
      <c r="C21" s="179"/>
      <c r="D21" s="179"/>
      <c r="E21" s="172"/>
      <c r="F21" s="173">
        <v>8446</v>
      </c>
      <c r="G21" s="173">
        <v>8446</v>
      </c>
      <c r="H21" s="174">
        <v>8445.31</v>
      </c>
      <c r="I21" s="174">
        <v>8445.31</v>
      </c>
      <c r="J21" s="174">
        <v>8445.31</v>
      </c>
      <c r="K21" s="174">
        <v>7175</v>
      </c>
      <c r="L21" s="174">
        <v>7175</v>
      </c>
      <c r="M21" s="174">
        <v>7175</v>
      </c>
      <c r="N21" s="174">
        <v>7305.99</v>
      </c>
      <c r="O21" s="174">
        <v>7305.99</v>
      </c>
      <c r="P21" s="175" t="s">
        <v>27</v>
      </c>
      <c r="Q21" s="176">
        <v>86</v>
      </c>
      <c r="R21" s="47"/>
      <c r="S21" s="47"/>
    </row>
    <row r="22" spans="1:19" s="51" customFormat="1" ht="11.15" customHeight="1">
      <c r="A22" s="49"/>
      <c r="B22" s="114" t="s">
        <v>28</v>
      </c>
      <c r="C22" s="114"/>
      <c r="D22" s="114"/>
      <c r="E22" s="54"/>
      <c r="F22" s="52">
        <v>17126.34</v>
      </c>
      <c r="G22" s="52">
        <v>17126.34</v>
      </c>
      <c r="H22" s="48">
        <v>17126.34</v>
      </c>
      <c r="I22" s="48">
        <v>17126.34</v>
      </c>
      <c r="J22" s="48">
        <v>17126.34</v>
      </c>
      <c r="K22" s="48">
        <v>17126</v>
      </c>
      <c r="L22" s="48">
        <v>17126.397509670001</v>
      </c>
      <c r="M22" s="128">
        <v>17126.397509670001</v>
      </c>
      <c r="N22" s="129">
        <v>17126.400000000001</v>
      </c>
      <c r="O22" s="129">
        <v>17126.400000000001</v>
      </c>
      <c r="P22" s="99" t="s">
        <v>29</v>
      </c>
      <c r="Q22" s="50">
        <v>87</v>
      </c>
      <c r="R22" s="47"/>
      <c r="S22" s="47"/>
    </row>
    <row r="23" spans="1:19" s="51" customFormat="1" ht="11.15" customHeight="1">
      <c r="A23" s="178"/>
      <c r="B23" s="179" t="s">
        <v>133</v>
      </c>
      <c r="C23" s="179"/>
      <c r="D23" s="179"/>
      <c r="E23" s="172"/>
      <c r="F23" s="173"/>
      <c r="G23" s="173">
        <v>6154</v>
      </c>
      <c r="H23" s="174">
        <v>6153.64</v>
      </c>
      <c r="I23" s="174">
        <v>6153.64</v>
      </c>
      <c r="J23" s="174">
        <v>6153.64</v>
      </c>
      <c r="K23" s="174">
        <v>6149</v>
      </c>
      <c r="L23" s="174">
        <v>6149</v>
      </c>
      <c r="M23" s="174">
        <v>6149</v>
      </c>
      <c r="N23" s="174">
        <v>6149.37</v>
      </c>
      <c r="O23" s="174">
        <v>6149.37</v>
      </c>
      <c r="P23" s="180" t="s">
        <v>86</v>
      </c>
      <c r="Q23" s="181">
        <v>2010</v>
      </c>
      <c r="R23" s="47"/>
      <c r="S23" s="47"/>
    </row>
    <row r="24" spans="1:19" s="51" customFormat="1" ht="11.15" customHeight="1">
      <c r="A24" s="49"/>
      <c r="B24" s="114" t="s">
        <v>30</v>
      </c>
      <c r="C24" s="114"/>
      <c r="D24" s="114"/>
      <c r="E24" s="54"/>
      <c r="F24" s="52">
        <v>3499.64</v>
      </c>
      <c r="G24" s="52">
        <v>3499.64</v>
      </c>
      <c r="H24" s="48">
        <v>3499.64</v>
      </c>
      <c r="I24" s="48">
        <v>3499.64</v>
      </c>
      <c r="J24" s="48">
        <v>3499.64</v>
      </c>
      <c r="K24" s="48">
        <v>3500</v>
      </c>
      <c r="L24" s="48">
        <v>3494.0779005449995</v>
      </c>
      <c r="M24" s="128">
        <v>3494.0779005449995</v>
      </c>
      <c r="N24" s="129">
        <v>3494.0800000000008</v>
      </c>
      <c r="O24" s="129">
        <v>3494.08</v>
      </c>
      <c r="P24" s="99" t="s">
        <v>31</v>
      </c>
      <c r="Q24" s="50">
        <v>87</v>
      </c>
      <c r="R24" s="47"/>
      <c r="S24" s="47"/>
    </row>
    <row r="25" spans="1:19" s="51" customFormat="1" ht="11.15" customHeight="1">
      <c r="A25" s="178"/>
      <c r="B25" s="179" t="s">
        <v>71</v>
      </c>
      <c r="C25" s="179"/>
      <c r="D25" s="179"/>
      <c r="E25" s="172"/>
      <c r="F25" s="173">
        <v>4261.2</v>
      </c>
      <c r="G25" s="173">
        <v>4261.2</v>
      </c>
      <c r="H25" s="174">
        <v>4261.2</v>
      </c>
      <c r="I25" s="174">
        <v>4261.2</v>
      </c>
      <c r="J25" s="174">
        <v>4261.2</v>
      </c>
      <c r="K25" s="174">
        <v>4261</v>
      </c>
      <c r="L25" s="174">
        <v>4266.7336982382003</v>
      </c>
      <c r="M25" s="174">
        <v>4266.7336982382003</v>
      </c>
      <c r="N25" s="174">
        <v>4266.7299999999996</v>
      </c>
      <c r="O25" s="174">
        <v>4266.7299999999996</v>
      </c>
      <c r="P25" s="175" t="s">
        <v>31</v>
      </c>
      <c r="Q25" s="176">
        <v>87</v>
      </c>
      <c r="R25" s="47"/>
      <c r="S25" s="47"/>
    </row>
    <row r="26" spans="1:19" s="51" customFormat="1" ht="11.15" customHeight="1">
      <c r="A26" s="49"/>
      <c r="B26" s="114" t="s">
        <v>32</v>
      </c>
      <c r="C26" s="114"/>
      <c r="D26" s="114"/>
      <c r="E26" s="54"/>
      <c r="F26" s="52">
        <v>35050.36</v>
      </c>
      <c r="G26" s="52">
        <v>35050.36</v>
      </c>
      <c r="H26" s="48">
        <v>35050.36</v>
      </c>
      <c r="I26" s="48">
        <v>35050.36</v>
      </c>
      <c r="J26" s="48">
        <v>35050.36</v>
      </c>
      <c r="K26" s="48">
        <v>35050</v>
      </c>
      <c r="L26" s="48">
        <v>35050.486974894593</v>
      </c>
      <c r="M26" s="128">
        <v>35050.486974894593</v>
      </c>
      <c r="N26" s="129">
        <v>35050.5</v>
      </c>
      <c r="O26" s="129">
        <v>35050.49</v>
      </c>
      <c r="P26" s="99" t="s">
        <v>33</v>
      </c>
      <c r="Q26" s="57">
        <v>2001</v>
      </c>
      <c r="R26" s="47"/>
      <c r="S26" s="47"/>
    </row>
    <row r="27" spans="1:19" s="51" customFormat="1" ht="11.15" customHeight="1">
      <c r="A27" s="178"/>
      <c r="B27" s="179" t="s">
        <v>34</v>
      </c>
      <c r="C27" s="179"/>
      <c r="D27" s="179"/>
      <c r="E27" s="172"/>
      <c r="F27" s="173">
        <v>9409.64</v>
      </c>
      <c r="G27" s="173">
        <v>9409.64</v>
      </c>
      <c r="H27" s="174">
        <v>9409.64</v>
      </c>
      <c r="I27" s="174">
        <v>9409.64</v>
      </c>
      <c r="J27" s="174">
        <v>9409.64</v>
      </c>
      <c r="K27" s="174">
        <v>9410</v>
      </c>
      <c r="L27" s="174">
        <v>9408.9962451299998</v>
      </c>
      <c r="M27" s="174">
        <v>9408.9962451299998</v>
      </c>
      <c r="N27" s="174">
        <v>9409</v>
      </c>
      <c r="O27" s="174">
        <v>9409</v>
      </c>
      <c r="P27" s="175" t="s">
        <v>35</v>
      </c>
      <c r="Q27" s="176">
        <v>87</v>
      </c>
      <c r="R27" s="47"/>
      <c r="S27" s="47"/>
    </row>
    <row r="28" spans="1:19" s="51" customFormat="1" ht="11.15" customHeight="1">
      <c r="A28" s="49"/>
      <c r="B28" s="114" t="s">
        <v>36</v>
      </c>
      <c r="C28" s="114"/>
      <c r="D28" s="114"/>
      <c r="E28" s="54"/>
      <c r="F28" s="52">
        <v>9242</v>
      </c>
      <c r="G28" s="52">
        <v>9242</v>
      </c>
      <c r="H28" s="48">
        <v>9242.1</v>
      </c>
      <c r="I28" s="48">
        <v>9242.1</v>
      </c>
      <c r="J28" s="48">
        <v>9242.1</v>
      </c>
      <c r="K28" s="48">
        <v>9242</v>
      </c>
      <c r="L28" s="48">
        <v>9242.1051996239676</v>
      </c>
      <c r="M28" s="128">
        <v>9242.1051996239676</v>
      </c>
      <c r="N28" s="129">
        <v>9242.1</v>
      </c>
      <c r="O28" s="129">
        <v>9242.11</v>
      </c>
      <c r="P28" s="99" t="s">
        <v>104</v>
      </c>
      <c r="Q28" s="57">
        <v>2002</v>
      </c>
      <c r="R28" s="47"/>
      <c r="S28" s="47"/>
    </row>
    <row r="29" spans="1:19" s="51" customFormat="1" ht="11.15" customHeight="1">
      <c r="A29" s="178"/>
      <c r="B29" s="269" t="s">
        <v>127</v>
      </c>
      <c r="C29" s="269"/>
      <c r="D29" s="269"/>
      <c r="E29" s="269"/>
      <c r="F29" s="173"/>
      <c r="G29" s="173"/>
      <c r="H29" s="182">
        <v>8295.9500000000007</v>
      </c>
      <c r="I29" s="182">
        <v>8295.9500000000007</v>
      </c>
      <c r="J29" s="182">
        <v>8295.9500000000007</v>
      </c>
      <c r="K29" s="182">
        <v>8296</v>
      </c>
      <c r="L29" s="182">
        <v>8295.639288316208</v>
      </c>
      <c r="M29" s="182">
        <v>8295.639288316208</v>
      </c>
      <c r="N29" s="182">
        <v>8170.65</v>
      </c>
      <c r="O29" s="182">
        <v>8156.35</v>
      </c>
      <c r="P29" s="183" t="s">
        <v>128</v>
      </c>
      <c r="Q29" s="184">
        <v>2010</v>
      </c>
      <c r="R29" s="47"/>
      <c r="S29" s="47"/>
    </row>
    <row r="30" spans="1:19" s="51" customFormat="1" ht="11.15" customHeight="1">
      <c r="A30" s="25"/>
      <c r="B30" s="268" t="s">
        <v>37</v>
      </c>
      <c r="C30" s="268"/>
      <c r="D30" s="268"/>
      <c r="E30" s="268"/>
      <c r="F30" s="52">
        <v>15309.59</v>
      </c>
      <c r="G30" s="52">
        <v>15309.59</v>
      </c>
      <c r="H30" s="48">
        <v>15309.59</v>
      </c>
      <c r="I30" s="48">
        <v>15309.59</v>
      </c>
      <c r="J30" s="48">
        <v>15309.59</v>
      </c>
      <c r="K30" s="48">
        <v>15310</v>
      </c>
      <c r="L30" s="48">
        <v>15309.641275083604</v>
      </c>
      <c r="M30" s="128">
        <v>15309.641275083604</v>
      </c>
      <c r="N30" s="129">
        <v>15309.64</v>
      </c>
      <c r="O30" s="129">
        <v>15309.64</v>
      </c>
      <c r="P30" s="99" t="s">
        <v>95</v>
      </c>
      <c r="Q30" s="50">
        <v>82</v>
      </c>
      <c r="R30" s="47"/>
      <c r="S30" s="47"/>
    </row>
    <row r="31" spans="1:19" s="51" customFormat="1" ht="12.75" customHeight="1">
      <c r="A31" s="166" t="s">
        <v>38</v>
      </c>
      <c r="B31" s="168"/>
      <c r="C31" s="167"/>
      <c r="D31" s="167"/>
      <c r="E31" s="168"/>
      <c r="F31" s="170">
        <f t="shared" ref="F31:K31" si="3">SUM(F32:F60)</f>
        <v>12276.25</v>
      </c>
      <c r="G31" s="170">
        <f t="shared" si="3"/>
        <v>12594.25</v>
      </c>
      <c r="H31" s="170">
        <f t="shared" si="3"/>
        <v>13093.890000000003</v>
      </c>
      <c r="I31" s="170">
        <f t="shared" si="3"/>
        <v>13093.970000000003</v>
      </c>
      <c r="J31" s="170">
        <f t="shared" si="3"/>
        <v>13093.970000000003</v>
      </c>
      <c r="K31" s="170">
        <f t="shared" si="3"/>
        <v>12878</v>
      </c>
      <c r="L31" s="170">
        <f>SUM(L32:L60)</f>
        <v>12878.72425500813</v>
      </c>
      <c r="M31" s="170">
        <f>SUM(M32:M60)</f>
        <v>12878.72425500813</v>
      </c>
      <c r="N31" s="170">
        <f>SUM(N32:N60)</f>
        <v>13080.960000000003</v>
      </c>
      <c r="O31" s="170">
        <f>SUM(O32:O60)</f>
        <v>13071.130000000001</v>
      </c>
      <c r="P31" s="227" t="s">
        <v>172</v>
      </c>
      <c r="Q31" s="50"/>
      <c r="R31" s="47"/>
      <c r="S31" s="47"/>
    </row>
    <row r="32" spans="1:19" s="51" customFormat="1" ht="11.15" customHeight="1">
      <c r="A32" s="46"/>
      <c r="B32" s="54" t="s">
        <v>23</v>
      </c>
      <c r="C32" s="55"/>
      <c r="D32" s="55"/>
      <c r="E32" s="54"/>
      <c r="F32" s="52">
        <v>15.98</v>
      </c>
      <c r="G32" s="52">
        <v>15.98</v>
      </c>
      <c r="H32" s="48">
        <v>15.98</v>
      </c>
      <c r="I32" s="48">
        <v>15.98</v>
      </c>
      <c r="J32" s="48">
        <v>15.98</v>
      </c>
      <c r="K32" s="48">
        <v>16</v>
      </c>
      <c r="L32" s="48">
        <v>16.41973910566</v>
      </c>
      <c r="M32" s="129">
        <v>16.41973910566</v>
      </c>
      <c r="N32" s="129">
        <v>16.420000000000002</v>
      </c>
      <c r="O32" s="129">
        <v>6.59</v>
      </c>
      <c r="P32" s="99" t="s">
        <v>80</v>
      </c>
      <c r="Q32" s="50">
        <v>83</v>
      </c>
      <c r="R32" s="47"/>
      <c r="S32" s="47"/>
    </row>
    <row r="33" spans="1:19" s="51" customFormat="1" ht="11.15" customHeight="1">
      <c r="A33" s="185"/>
      <c r="B33" s="172" t="s">
        <v>39</v>
      </c>
      <c r="C33" s="186"/>
      <c r="D33" s="186"/>
      <c r="E33" s="172"/>
      <c r="F33" s="173">
        <v>92.16</v>
      </c>
      <c r="G33" s="173">
        <v>92.16</v>
      </c>
      <c r="H33" s="174">
        <v>92.16</v>
      </c>
      <c r="I33" s="174">
        <v>92.16</v>
      </c>
      <c r="J33" s="174">
        <v>92.16</v>
      </c>
      <c r="K33" s="174">
        <v>92</v>
      </c>
      <c r="L33" s="174">
        <v>92.287526336035143</v>
      </c>
      <c r="M33" s="174">
        <v>92.287526336035143</v>
      </c>
      <c r="N33" s="174">
        <v>92.29</v>
      </c>
      <c r="O33" s="174">
        <v>92.29</v>
      </c>
      <c r="P33" s="175" t="s">
        <v>112</v>
      </c>
      <c r="Q33" s="176">
        <v>87</v>
      </c>
      <c r="R33" s="47"/>
      <c r="S33" s="47"/>
    </row>
    <row r="34" spans="1:19" s="51" customFormat="1" ht="11.15" customHeight="1">
      <c r="A34" s="49"/>
      <c r="B34" s="114" t="s">
        <v>40</v>
      </c>
      <c r="C34" s="114"/>
      <c r="D34" s="114"/>
      <c r="E34" s="54"/>
      <c r="F34" s="52">
        <v>338.44</v>
      </c>
      <c r="G34" s="52">
        <v>338.44</v>
      </c>
      <c r="H34" s="48">
        <v>338.44</v>
      </c>
      <c r="I34" s="48">
        <v>338.44</v>
      </c>
      <c r="J34" s="48">
        <v>338.44</v>
      </c>
      <c r="K34" s="48">
        <v>338</v>
      </c>
      <c r="L34" s="48">
        <v>338.44127896529147</v>
      </c>
      <c r="M34" s="129">
        <v>338.44127896529147</v>
      </c>
      <c r="N34" s="252">
        <v>338.44</v>
      </c>
      <c r="O34" s="129">
        <v>338.44</v>
      </c>
      <c r="P34" s="99" t="s">
        <v>0</v>
      </c>
      <c r="Q34" s="50">
        <v>87</v>
      </c>
      <c r="R34" s="47"/>
      <c r="S34" s="47"/>
    </row>
    <row r="35" spans="1:19" s="51" customFormat="1" ht="11.15" customHeight="1">
      <c r="A35" s="178"/>
      <c r="B35" s="179" t="s">
        <v>41</v>
      </c>
      <c r="C35" s="179"/>
      <c r="D35" s="179"/>
      <c r="E35" s="172"/>
      <c r="F35" s="187">
        <v>383</v>
      </c>
      <c r="G35" s="187">
        <v>383</v>
      </c>
      <c r="H35" s="174">
        <v>383.45</v>
      </c>
      <c r="I35" s="174">
        <v>383.45</v>
      </c>
      <c r="J35" s="174">
        <v>383.45</v>
      </c>
      <c r="K35" s="174">
        <v>385</v>
      </c>
      <c r="L35" s="174">
        <v>385.46143705048701</v>
      </c>
      <c r="M35" s="174">
        <v>385.46143705048701</v>
      </c>
      <c r="N35" s="174">
        <v>385.46</v>
      </c>
      <c r="O35" s="174">
        <v>385.46</v>
      </c>
      <c r="P35" s="175" t="s">
        <v>114</v>
      </c>
      <c r="Q35" s="176">
        <v>87</v>
      </c>
      <c r="R35" s="47"/>
      <c r="S35" s="47"/>
    </row>
    <row r="36" spans="1:19" s="51" customFormat="1" ht="11.15" customHeight="1">
      <c r="A36" s="49"/>
      <c r="B36" s="114" t="s">
        <v>42</v>
      </c>
      <c r="C36" s="114"/>
      <c r="D36" s="114"/>
      <c r="E36" s="54"/>
      <c r="F36" s="58">
        <v>264.48</v>
      </c>
      <c r="G36" s="58">
        <v>264.48</v>
      </c>
      <c r="H36" s="48">
        <v>264.48</v>
      </c>
      <c r="I36" s="48">
        <v>264.48</v>
      </c>
      <c r="J36" s="48">
        <v>264.48</v>
      </c>
      <c r="K36" s="48">
        <v>264</v>
      </c>
      <c r="L36" s="48">
        <v>264.48124690000003</v>
      </c>
      <c r="M36" s="129">
        <v>264.48124690000003</v>
      </c>
      <c r="N36" s="129">
        <v>264.48</v>
      </c>
      <c r="O36" s="129">
        <v>264.48</v>
      </c>
      <c r="P36" s="99" t="s">
        <v>92</v>
      </c>
      <c r="Q36" s="50">
        <v>98</v>
      </c>
      <c r="R36" s="47"/>
      <c r="S36" s="47"/>
    </row>
    <row r="37" spans="1:19" s="51" customFormat="1" ht="11.15" customHeight="1">
      <c r="A37" s="178"/>
      <c r="B37" s="172" t="s">
        <v>43</v>
      </c>
      <c r="C37" s="179"/>
      <c r="D37" s="179"/>
      <c r="E37" s="172"/>
      <c r="F37" s="173">
        <v>654.75</v>
      </c>
      <c r="G37" s="173">
        <v>654.75</v>
      </c>
      <c r="H37" s="174">
        <v>654.75</v>
      </c>
      <c r="I37" s="174">
        <v>654.75</v>
      </c>
      <c r="J37" s="174">
        <v>654.75</v>
      </c>
      <c r="K37" s="174">
        <v>655</v>
      </c>
      <c r="L37" s="174">
        <v>654.75040742037925</v>
      </c>
      <c r="M37" s="174">
        <v>654.75040742037925</v>
      </c>
      <c r="N37" s="174">
        <v>654.75</v>
      </c>
      <c r="O37" s="174">
        <v>654.75</v>
      </c>
      <c r="P37" s="175" t="s">
        <v>92</v>
      </c>
      <c r="Q37" s="176">
        <v>98</v>
      </c>
      <c r="R37" s="47"/>
      <c r="S37" s="47"/>
    </row>
    <row r="38" spans="1:19" s="51" customFormat="1" ht="11.15" customHeight="1">
      <c r="A38" s="49"/>
      <c r="B38" s="54" t="s">
        <v>72</v>
      </c>
      <c r="C38" s="54"/>
      <c r="D38" s="54"/>
      <c r="E38" s="54"/>
      <c r="F38" s="52">
        <v>7</v>
      </c>
      <c r="G38" s="52">
        <v>7</v>
      </c>
      <c r="H38" s="48">
        <v>7.39</v>
      </c>
      <c r="I38" s="48">
        <v>7.39</v>
      </c>
      <c r="J38" s="48">
        <v>7.39</v>
      </c>
      <c r="K38" s="95">
        <v>0</v>
      </c>
      <c r="L38" s="132" t="s">
        <v>77</v>
      </c>
      <c r="M38" s="132" t="s">
        <v>77</v>
      </c>
      <c r="N38" s="132"/>
      <c r="O38" s="132"/>
      <c r="P38" s="99" t="s">
        <v>80</v>
      </c>
      <c r="Q38" s="50">
        <v>98</v>
      </c>
      <c r="R38" s="47"/>
      <c r="S38" s="47"/>
    </row>
    <row r="39" spans="1:19" s="51" customFormat="1" ht="11.15" customHeight="1">
      <c r="A39" s="178"/>
      <c r="B39" s="172" t="s">
        <v>44</v>
      </c>
      <c r="C39" s="179"/>
      <c r="D39" s="179"/>
      <c r="E39" s="172"/>
      <c r="F39" s="173">
        <v>2578.4</v>
      </c>
      <c r="G39" s="173">
        <v>2578.4</v>
      </c>
      <c r="H39" s="174">
        <v>2578.4</v>
      </c>
      <c r="I39" s="174">
        <v>2578.4</v>
      </c>
      <c r="J39" s="174">
        <v>2578.4</v>
      </c>
      <c r="K39" s="174">
        <v>2472</v>
      </c>
      <c r="L39" s="174">
        <v>2472.4386097539978</v>
      </c>
      <c r="M39" s="174">
        <v>2472.4386097539978</v>
      </c>
      <c r="N39" s="252">
        <f>2469.36+3.08</f>
        <v>2472.44</v>
      </c>
      <c r="O39" s="174">
        <f>2469.36+3.08</f>
        <v>2472.44</v>
      </c>
      <c r="P39" s="175" t="s">
        <v>98</v>
      </c>
      <c r="Q39" s="176">
        <v>86</v>
      </c>
      <c r="R39" s="47"/>
      <c r="S39" s="47"/>
    </row>
    <row r="40" spans="1:19" s="51" customFormat="1" ht="11.15" customHeight="1">
      <c r="A40" s="49"/>
      <c r="B40" s="54" t="s">
        <v>45</v>
      </c>
      <c r="C40" s="114"/>
      <c r="D40" s="114"/>
      <c r="E40" s="54"/>
      <c r="F40" s="52">
        <v>84.19</v>
      </c>
      <c r="G40" s="52">
        <v>84.19</v>
      </c>
      <c r="H40" s="48">
        <v>84.19</v>
      </c>
      <c r="I40" s="48">
        <v>84.19</v>
      </c>
      <c r="J40" s="48">
        <v>84.19</v>
      </c>
      <c r="K40" s="48">
        <v>84</v>
      </c>
      <c r="L40" s="48">
        <v>84.191465043400001</v>
      </c>
      <c r="M40" s="129">
        <v>84.191465043400001</v>
      </c>
      <c r="N40" s="129">
        <v>84.19</v>
      </c>
      <c r="O40" s="129">
        <v>84.19</v>
      </c>
      <c r="P40" s="99" t="s">
        <v>91</v>
      </c>
      <c r="Q40" s="50">
        <v>87</v>
      </c>
      <c r="R40" s="47"/>
      <c r="S40" s="47"/>
    </row>
    <row r="41" spans="1:19" s="51" customFormat="1" ht="11.15" customHeight="1">
      <c r="A41" s="171"/>
      <c r="B41" s="179" t="s">
        <v>46</v>
      </c>
      <c r="C41" s="172"/>
      <c r="D41" s="172"/>
      <c r="E41" s="172"/>
      <c r="F41" s="187">
        <v>1431.85</v>
      </c>
      <c r="G41" s="187">
        <v>1431.85</v>
      </c>
      <c r="H41" s="174">
        <v>1431.55</v>
      </c>
      <c r="I41" s="174">
        <v>1431.55</v>
      </c>
      <c r="J41" s="174">
        <v>1431.55</v>
      </c>
      <c r="K41" s="174">
        <v>1432</v>
      </c>
      <c r="L41" s="174">
        <v>1431.5502127355001</v>
      </c>
      <c r="M41" s="174">
        <v>1431.5502127355001</v>
      </c>
      <c r="N41" s="174">
        <v>1431.55</v>
      </c>
      <c r="O41" s="174">
        <v>1431.55</v>
      </c>
      <c r="P41" s="175" t="s">
        <v>94</v>
      </c>
      <c r="Q41" s="176">
        <v>87</v>
      </c>
      <c r="R41" s="47"/>
      <c r="S41" s="47"/>
    </row>
    <row r="42" spans="1:19" s="51" customFormat="1" ht="11.15" customHeight="1">
      <c r="A42" s="47"/>
      <c r="B42" s="114" t="s">
        <v>133</v>
      </c>
      <c r="C42" s="54"/>
      <c r="D42" s="54"/>
      <c r="E42" s="54"/>
      <c r="F42" s="58"/>
      <c r="G42" s="58">
        <v>318</v>
      </c>
      <c r="H42" s="48">
        <v>318.29000000000002</v>
      </c>
      <c r="I42" s="48">
        <v>318.29000000000002</v>
      </c>
      <c r="J42" s="48">
        <v>318.29000000000002</v>
      </c>
      <c r="K42" s="48">
        <v>216</v>
      </c>
      <c r="L42" s="48">
        <v>215.75753613629533</v>
      </c>
      <c r="M42" s="129">
        <v>215.75753613629533</v>
      </c>
      <c r="N42" s="252">
        <v>215.76</v>
      </c>
      <c r="O42" s="129">
        <v>215.76</v>
      </c>
      <c r="P42" s="98" t="s">
        <v>86</v>
      </c>
      <c r="Q42" s="25">
        <v>2010</v>
      </c>
      <c r="R42" s="47"/>
      <c r="S42" s="47"/>
    </row>
    <row r="43" spans="1:19" s="51" customFormat="1" ht="11.15" customHeight="1">
      <c r="A43" s="171"/>
      <c r="B43" s="179" t="s">
        <v>18</v>
      </c>
      <c r="C43" s="172"/>
      <c r="D43" s="172"/>
      <c r="E43" s="172"/>
      <c r="F43" s="187">
        <v>1711</v>
      </c>
      <c r="G43" s="187">
        <v>1711</v>
      </c>
      <c r="H43" s="174">
        <v>1710.92</v>
      </c>
      <c r="I43" s="174">
        <v>1711</v>
      </c>
      <c r="J43" s="174">
        <v>1711</v>
      </c>
      <c r="K43" s="174">
        <v>1711</v>
      </c>
      <c r="L43" s="174">
        <v>1710.9337226101297</v>
      </c>
      <c r="M43" s="174">
        <v>1710.9337226101297</v>
      </c>
      <c r="N43" s="174">
        <f>384.28+584.94</f>
        <v>969.22</v>
      </c>
      <c r="O43" s="174">
        <f>384.28+584.94</f>
        <v>969.22</v>
      </c>
      <c r="P43" s="175" t="s">
        <v>80</v>
      </c>
      <c r="Q43" s="176">
        <v>86</v>
      </c>
      <c r="R43" s="47"/>
      <c r="S43" s="47"/>
    </row>
    <row r="44" spans="1:19" s="51" customFormat="1" ht="11.15" customHeight="1">
      <c r="A44" s="47"/>
      <c r="B44" s="114" t="s">
        <v>30</v>
      </c>
      <c r="C44" s="54"/>
      <c r="D44" s="54"/>
      <c r="E44" s="54"/>
      <c r="F44" s="58">
        <v>1760.68</v>
      </c>
      <c r="G44" s="58">
        <v>1760.68</v>
      </c>
      <c r="H44" s="48">
        <v>1760.68</v>
      </c>
      <c r="I44" s="48">
        <v>1760.68</v>
      </c>
      <c r="J44" s="48">
        <v>1760.68</v>
      </c>
      <c r="K44" s="48">
        <v>1761</v>
      </c>
      <c r="L44" s="48">
        <v>1760.6816154739997</v>
      </c>
      <c r="M44" s="129">
        <v>1760.6816154739997</v>
      </c>
      <c r="N44" s="252">
        <v>1760.68</v>
      </c>
      <c r="O44" s="129">
        <v>1760.68</v>
      </c>
      <c r="P44" s="99" t="s">
        <v>31</v>
      </c>
      <c r="Q44" s="50">
        <v>87</v>
      </c>
      <c r="R44" s="47"/>
      <c r="S44" s="47"/>
    </row>
    <row r="45" spans="1:19" s="51" customFormat="1" ht="11.15" customHeight="1">
      <c r="A45" s="171"/>
      <c r="B45" s="179" t="s">
        <v>47</v>
      </c>
      <c r="C45" s="172"/>
      <c r="D45" s="172"/>
      <c r="E45" s="172"/>
      <c r="F45" s="187">
        <v>154.69</v>
      </c>
      <c r="G45" s="187">
        <v>154.69</v>
      </c>
      <c r="H45" s="174">
        <v>154.69</v>
      </c>
      <c r="I45" s="174">
        <v>154.69</v>
      </c>
      <c r="J45" s="174">
        <v>154.69</v>
      </c>
      <c r="K45" s="174">
        <v>119</v>
      </c>
      <c r="L45" s="174">
        <v>119.13529228820998</v>
      </c>
      <c r="M45" s="174">
        <v>119.13529228820998</v>
      </c>
      <c r="N45" s="174">
        <v>119.14</v>
      </c>
      <c r="O45" s="174">
        <v>119.14</v>
      </c>
      <c r="P45" s="175" t="s">
        <v>80</v>
      </c>
      <c r="Q45" s="176">
        <v>87</v>
      </c>
      <c r="R45" s="47"/>
      <c r="S45" s="47"/>
    </row>
    <row r="46" spans="1:19" s="51" customFormat="1" ht="11.15" customHeight="1">
      <c r="A46" s="47"/>
      <c r="B46" s="114" t="s">
        <v>48</v>
      </c>
      <c r="C46" s="54"/>
      <c r="D46" s="54"/>
      <c r="E46" s="54"/>
      <c r="F46" s="58">
        <v>188.4</v>
      </c>
      <c r="G46" s="58">
        <v>188.4</v>
      </c>
      <c r="H46" s="48">
        <v>187.7</v>
      </c>
      <c r="I46" s="48">
        <v>187.7</v>
      </c>
      <c r="J46" s="48">
        <v>187.7</v>
      </c>
      <c r="K46" s="48">
        <v>188</v>
      </c>
      <c r="L46" s="48">
        <v>187.70137591176405</v>
      </c>
      <c r="M46" s="129">
        <v>187.70137591176405</v>
      </c>
      <c r="N46" s="252">
        <f>47.99+139.71</f>
        <v>187.70000000000002</v>
      </c>
      <c r="O46" s="129">
        <f>47.99+139.71</f>
        <v>187.70000000000002</v>
      </c>
      <c r="P46" s="98" t="s">
        <v>114</v>
      </c>
      <c r="Q46" s="50">
        <v>87</v>
      </c>
      <c r="R46" s="47"/>
      <c r="S46" s="47"/>
    </row>
    <row r="47" spans="1:19" s="51" customFormat="1" ht="11.15" customHeight="1">
      <c r="A47" s="171"/>
      <c r="B47" s="179" t="s">
        <v>49</v>
      </c>
      <c r="C47" s="172"/>
      <c r="D47" s="172"/>
      <c r="E47" s="172"/>
      <c r="F47" s="187">
        <v>28.4</v>
      </c>
      <c r="G47" s="187">
        <v>28.4</v>
      </c>
      <c r="H47" s="174">
        <v>27.95</v>
      </c>
      <c r="I47" s="174">
        <v>27.95</v>
      </c>
      <c r="J47" s="174">
        <v>27.95</v>
      </c>
      <c r="K47" s="174">
        <v>28</v>
      </c>
      <c r="L47" s="174">
        <v>27.954776238499999</v>
      </c>
      <c r="M47" s="174">
        <v>27.954776238499999</v>
      </c>
      <c r="N47" s="174">
        <v>27.95</v>
      </c>
      <c r="O47" s="174">
        <v>27.95</v>
      </c>
      <c r="P47" s="180" t="s">
        <v>50</v>
      </c>
      <c r="Q47" s="176">
        <v>87</v>
      </c>
      <c r="R47" s="47"/>
      <c r="S47" s="47"/>
    </row>
    <row r="48" spans="1:19" s="51" customFormat="1" ht="11.15" customHeight="1">
      <c r="A48" s="47"/>
      <c r="B48" s="114" t="s">
        <v>51</v>
      </c>
      <c r="C48" s="54"/>
      <c r="D48" s="54"/>
      <c r="E48" s="54"/>
      <c r="F48" s="58">
        <v>59.68</v>
      </c>
      <c r="G48" s="58">
        <v>59.68</v>
      </c>
      <c r="H48" s="48">
        <v>59.68</v>
      </c>
      <c r="I48" s="48">
        <v>59.68</v>
      </c>
      <c r="J48" s="48">
        <v>59.68</v>
      </c>
      <c r="K48" s="48">
        <v>63</v>
      </c>
      <c r="L48" s="48">
        <v>63.35989013667313</v>
      </c>
      <c r="M48" s="129">
        <v>63.35989013667313</v>
      </c>
      <c r="N48" s="129">
        <v>63.36</v>
      </c>
      <c r="O48" s="129">
        <v>63.36</v>
      </c>
      <c r="P48" s="99" t="s">
        <v>170</v>
      </c>
      <c r="Q48" s="50">
        <v>87</v>
      </c>
      <c r="R48" s="47"/>
      <c r="S48" s="47"/>
    </row>
    <row r="49" spans="1:19" s="51" customFormat="1" ht="11.15" customHeight="1">
      <c r="A49" s="171"/>
      <c r="B49" s="179" t="s">
        <v>32</v>
      </c>
      <c r="C49" s="172"/>
      <c r="D49" s="172"/>
      <c r="E49" s="172"/>
      <c r="F49" s="187">
        <v>866.89</v>
      </c>
      <c r="G49" s="187">
        <v>866.89</v>
      </c>
      <c r="H49" s="174">
        <v>866.89</v>
      </c>
      <c r="I49" s="174">
        <v>866.89</v>
      </c>
      <c r="J49" s="174">
        <v>866.89</v>
      </c>
      <c r="K49" s="174">
        <v>867</v>
      </c>
      <c r="L49" s="174">
        <v>866.89119680199997</v>
      </c>
      <c r="M49" s="174">
        <v>866.89119680199997</v>
      </c>
      <c r="N49" s="174">
        <v>866.9</v>
      </c>
      <c r="O49" s="174">
        <v>866.9</v>
      </c>
      <c r="P49" s="175" t="s">
        <v>33</v>
      </c>
      <c r="Q49" s="188">
        <v>2001</v>
      </c>
      <c r="R49" s="47"/>
      <c r="S49" s="47"/>
    </row>
    <row r="50" spans="1:19" s="51" customFormat="1" ht="11.15" customHeight="1">
      <c r="A50" s="59"/>
      <c r="B50" s="114" t="s">
        <v>52</v>
      </c>
      <c r="C50" s="115"/>
      <c r="D50" s="115"/>
      <c r="E50" s="54"/>
      <c r="F50" s="58">
        <v>112.85</v>
      </c>
      <c r="G50" s="58">
        <v>112.85</v>
      </c>
      <c r="H50" s="48">
        <v>112.85</v>
      </c>
      <c r="I50" s="48">
        <v>112.85</v>
      </c>
      <c r="J50" s="48">
        <v>112.85</v>
      </c>
      <c r="K50" s="48">
        <v>113</v>
      </c>
      <c r="L50" s="48">
        <v>112.80207172796048</v>
      </c>
      <c r="M50" s="129">
        <v>112.80207172796048</v>
      </c>
      <c r="N50" s="129">
        <v>112.8</v>
      </c>
      <c r="O50" s="129">
        <v>112.8</v>
      </c>
      <c r="P50" s="99" t="s">
        <v>87</v>
      </c>
      <c r="Q50" s="50">
        <v>88</v>
      </c>
      <c r="R50" s="47"/>
      <c r="S50" s="47"/>
    </row>
    <row r="51" spans="1:19" s="51" customFormat="1" ht="21.5" customHeight="1">
      <c r="A51" s="59"/>
      <c r="B51" s="270" t="s">
        <v>188</v>
      </c>
      <c r="C51" s="270"/>
      <c r="D51" s="270"/>
      <c r="E51" s="270"/>
      <c r="F51" s="58"/>
      <c r="G51" s="58"/>
      <c r="H51" s="129"/>
      <c r="I51" s="129"/>
      <c r="J51" s="129"/>
      <c r="K51" s="129"/>
      <c r="L51" s="129"/>
      <c r="M51" s="129"/>
      <c r="N51" s="129">
        <v>63.46</v>
      </c>
      <c r="O51" s="129">
        <v>63.46</v>
      </c>
      <c r="P51" s="99"/>
      <c r="Q51" s="50"/>
      <c r="R51" s="47"/>
      <c r="S51" s="47"/>
    </row>
    <row r="52" spans="1:19" s="51" customFormat="1" ht="11.15" customHeight="1">
      <c r="A52" s="171"/>
      <c r="B52" s="172" t="s">
        <v>53</v>
      </c>
      <c r="C52" s="172"/>
      <c r="D52" s="172"/>
      <c r="E52" s="172"/>
      <c r="F52" s="173">
        <v>187.42</v>
      </c>
      <c r="G52" s="173">
        <v>187.42</v>
      </c>
      <c r="H52" s="174">
        <v>187.42</v>
      </c>
      <c r="I52" s="174">
        <v>187.42</v>
      </c>
      <c r="J52" s="174">
        <v>187.42</v>
      </c>
      <c r="K52" s="174">
        <v>217</v>
      </c>
      <c r="L52" s="174">
        <v>217.44507403162001</v>
      </c>
      <c r="M52" s="174">
        <v>217.44507403162001</v>
      </c>
      <c r="N52" s="174">
        <v>217.45</v>
      </c>
      <c r="O52" s="174">
        <v>217.45</v>
      </c>
      <c r="P52" s="175" t="s">
        <v>87</v>
      </c>
      <c r="Q52" s="176">
        <v>88</v>
      </c>
      <c r="R52" s="47"/>
      <c r="S52" s="47"/>
    </row>
    <row r="53" spans="1:19" s="51" customFormat="1" ht="24" customHeight="1">
      <c r="A53" s="171"/>
      <c r="B53" s="271" t="s">
        <v>189</v>
      </c>
      <c r="C53" s="271"/>
      <c r="D53" s="271"/>
      <c r="E53" s="271"/>
      <c r="F53" s="173"/>
      <c r="G53" s="173"/>
      <c r="H53" s="174"/>
      <c r="I53" s="174"/>
      <c r="J53" s="174"/>
      <c r="K53" s="174"/>
      <c r="L53" s="174"/>
      <c r="M53" s="174"/>
      <c r="N53" s="174">
        <v>138.75</v>
      </c>
      <c r="O53" s="174">
        <v>138.75</v>
      </c>
      <c r="P53" s="175"/>
      <c r="Q53" s="176"/>
      <c r="R53" s="47"/>
      <c r="S53" s="47"/>
    </row>
    <row r="54" spans="1:19" s="51" customFormat="1" ht="11.15" customHeight="1">
      <c r="A54" s="47"/>
      <c r="B54" s="54" t="s">
        <v>54</v>
      </c>
      <c r="C54" s="54"/>
      <c r="D54" s="54"/>
      <c r="E54" s="54"/>
      <c r="F54" s="52">
        <v>57.89</v>
      </c>
      <c r="G54" s="52">
        <v>57.89</v>
      </c>
      <c r="H54" s="48">
        <v>57.89</v>
      </c>
      <c r="I54" s="48">
        <v>57.89</v>
      </c>
      <c r="J54" s="48">
        <v>57.89</v>
      </c>
      <c r="K54" s="48">
        <v>58</v>
      </c>
      <c r="L54" s="48">
        <v>57.889917909600001</v>
      </c>
      <c r="M54" s="129">
        <v>57.889917909600001</v>
      </c>
      <c r="N54" s="129">
        <v>57.89</v>
      </c>
      <c r="O54" s="129">
        <v>57.89</v>
      </c>
      <c r="P54" s="98" t="s">
        <v>109</v>
      </c>
      <c r="Q54" s="50">
        <v>87</v>
      </c>
      <c r="R54" s="47"/>
      <c r="S54" s="47"/>
    </row>
    <row r="55" spans="1:19" s="44" customFormat="1" ht="11.15" customHeight="1">
      <c r="A55" s="171"/>
      <c r="B55" s="172" t="s">
        <v>55</v>
      </c>
      <c r="C55" s="172"/>
      <c r="D55" s="172"/>
      <c r="E55" s="172"/>
      <c r="F55" s="173">
        <v>69.73</v>
      </c>
      <c r="G55" s="173">
        <v>69.73</v>
      </c>
      <c r="H55" s="174">
        <v>69.73</v>
      </c>
      <c r="I55" s="174">
        <v>69.73</v>
      </c>
      <c r="J55" s="174">
        <v>69.73</v>
      </c>
      <c r="K55" s="174">
        <v>70</v>
      </c>
      <c r="L55" s="174">
        <v>69.732477077240006</v>
      </c>
      <c r="M55" s="174">
        <v>69.732477077240006</v>
      </c>
      <c r="N55" s="174">
        <v>69.73</v>
      </c>
      <c r="O55" s="174">
        <v>69.73</v>
      </c>
      <c r="P55" s="175" t="s">
        <v>56</v>
      </c>
      <c r="Q55" s="176">
        <v>87</v>
      </c>
      <c r="R55" s="25"/>
      <c r="S55" s="25"/>
    </row>
    <row r="56" spans="1:19" s="44" customFormat="1" ht="11.15" customHeight="1">
      <c r="A56" s="221"/>
      <c r="B56" s="54" t="s">
        <v>173</v>
      </c>
      <c r="C56" s="222"/>
      <c r="D56" s="222"/>
      <c r="E56" s="54"/>
      <c r="F56" s="52"/>
      <c r="G56" s="52"/>
      <c r="H56" s="129"/>
      <c r="I56" s="129"/>
      <c r="J56" s="129"/>
      <c r="K56" s="129"/>
      <c r="L56" s="129"/>
      <c r="M56" s="129"/>
      <c r="N56" s="129">
        <v>741.71</v>
      </c>
      <c r="O56" s="129">
        <v>741.71</v>
      </c>
      <c r="P56" s="99" t="s">
        <v>80</v>
      </c>
      <c r="Q56" s="50">
        <v>87</v>
      </c>
      <c r="R56" s="130"/>
      <c r="S56" s="130"/>
    </row>
    <row r="57" spans="1:19" s="44" customFormat="1" ht="11.15" customHeight="1">
      <c r="A57" s="171"/>
      <c r="B57" s="223" t="s">
        <v>57</v>
      </c>
      <c r="C57" s="172"/>
      <c r="D57" s="172"/>
      <c r="E57" s="172"/>
      <c r="F57" s="187">
        <v>9.83</v>
      </c>
      <c r="G57" s="187">
        <v>9.83</v>
      </c>
      <c r="H57" s="174">
        <v>9.83</v>
      </c>
      <c r="I57" s="174">
        <v>9.83</v>
      </c>
      <c r="J57" s="174">
        <v>9.83</v>
      </c>
      <c r="K57" s="174">
        <v>10</v>
      </c>
      <c r="L57" s="174">
        <v>9.8346478541100009</v>
      </c>
      <c r="M57" s="174">
        <v>9.8346478541100009</v>
      </c>
      <c r="N57" s="174">
        <v>9.83</v>
      </c>
      <c r="O57" s="174">
        <v>9.83</v>
      </c>
      <c r="P57" s="175" t="s">
        <v>91</v>
      </c>
      <c r="Q57" s="176">
        <v>87</v>
      </c>
      <c r="R57" s="25"/>
      <c r="S57" s="25"/>
    </row>
    <row r="58" spans="1:19" s="44" customFormat="1" ht="11.15" customHeight="1">
      <c r="A58" s="47"/>
      <c r="B58" s="222" t="s">
        <v>58</v>
      </c>
      <c r="C58" s="54"/>
      <c r="D58" s="54"/>
      <c r="E58" s="54"/>
      <c r="F58" s="58">
        <v>43.53</v>
      </c>
      <c r="G58" s="58">
        <v>43.53</v>
      </c>
      <c r="H58" s="129">
        <v>43.53</v>
      </c>
      <c r="I58" s="129">
        <v>43.53</v>
      </c>
      <c r="J58" s="129">
        <v>43.53</v>
      </c>
      <c r="K58" s="129">
        <v>44</v>
      </c>
      <c r="L58" s="129">
        <v>43.529476239300003</v>
      </c>
      <c r="M58" s="129">
        <v>43.529476239300003</v>
      </c>
      <c r="N58" s="129">
        <v>43.53</v>
      </c>
      <c r="O58" s="129">
        <v>43.53</v>
      </c>
      <c r="P58" s="98" t="s">
        <v>91</v>
      </c>
      <c r="Q58" s="130">
        <v>87</v>
      </c>
      <c r="R58" s="25"/>
      <c r="S58" s="25"/>
    </row>
    <row r="59" spans="1:19" s="44" customFormat="1" ht="11.15" customHeight="1">
      <c r="A59" s="171"/>
      <c r="B59" s="223" t="s">
        <v>127</v>
      </c>
      <c r="C59" s="172"/>
      <c r="D59" s="172"/>
      <c r="E59" s="172"/>
      <c r="F59" s="187"/>
      <c r="G59" s="187"/>
      <c r="H59" s="174">
        <v>500.04</v>
      </c>
      <c r="I59" s="174">
        <v>500.04</v>
      </c>
      <c r="J59" s="174">
        <v>500.04</v>
      </c>
      <c r="K59" s="174">
        <v>500</v>
      </c>
      <c r="L59" s="174">
        <v>500.03662382040795</v>
      </c>
      <c r="M59" s="174">
        <v>500.03662382040795</v>
      </c>
      <c r="N59" s="174">
        <f>117.46+382.58</f>
        <v>500.03999999999996</v>
      </c>
      <c r="O59" s="174">
        <f>117.46+382.58</f>
        <v>500.03999999999996</v>
      </c>
      <c r="P59" s="228" t="s">
        <v>128</v>
      </c>
      <c r="Q59" s="176">
        <v>2010</v>
      </c>
      <c r="R59" s="25"/>
      <c r="S59" s="25"/>
    </row>
    <row r="60" spans="1:19" s="44" customFormat="1" ht="11.15" customHeight="1">
      <c r="A60" s="47"/>
      <c r="B60" s="222" t="s">
        <v>37</v>
      </c>
      <c r="C60" s="54"/>
      <c r="D60" s="54"/>
      <c r="E60" s="54"/>
      <c r="F60" s="58">
        <v>1175.01</v>
      </c>
      <c r="G60" s="58">
        <v>1175.01</v>
      </c>
      <c r="H60" s="129">
        <v>1175.01</v>
      </c>
      <c r="I60" s="129">
        <v>1175.01</v>
      </c>
      <c r="J60" s="129">
        <v>1175.01</v>
      </c>
      <c r="K60" s="129">
        <v>1175</v>
      </c>
      <c r="L60" s="129">
        <v>1175.0166374395701</v>
      </c>
      <c r="M60" s="129">
        <v>1175.0166374395701</v>
      </c>
      <c r="N60" s="252">
        <v>1175.04</v>
      </c>
      <c r="O60" s="129">
        <f>259.26+4.71+41.36+12.42+7.91+77.18+24.41+68.09+118.56+34.98+12.12+75.97+22.35+25.51+2.56+25.23+41.69+10.05+14.08+9+73.76+43.24+8.14+23.23+50.07+55.8+33.36</f>
        <v>1175.04</v>
      </c>
      <c r="P60" s="99" t="s">
        <v>95</v>
      </c>
      <c r="Q60" s="50">
        <v>82</v>
      </c>
      <c r="R60" s="25"/>
      <c r="S60" s="25"/>
    </row>
    <row r="61" spans="1:19" s="44" customFormat="1" ht="13.5" customHeight="1">
      <c r="A61" s="265" t="s">
        <v>59</v>
      </c>
      <c r="B61" s="265"/>
      <c r="C61" s="265"/>
      <c r="D61" s="265"/>
      <c r="E61" s="265"/>
      <c r="F61" s="169">
        <f t="shared" ref="F61:K61" si="4">SUM(F62:F64)</f>
        <v>1843.58</v>
      </c>
      <c r="G61" s="169">
        <f t="shared" si="4"/>
        <v>1866.58</v>
      </c>
      <c r="H61" s="169">
        <f t="shared" si="4"/>
        <v>1867.54</v>
      </c>
      <c r="I61" s="169">
        <f t="shared" si="4"/>
        <v>1867.54</v>
      </c>
      <c r="J61" s="169">
        <f t="shared" si="4"/>
        <v>1867.54</v>
      </c>
      <c r="K61" s="169">
        <f t="shared" si="4"/>
        <v>1830</v>
      </c>
      <c r="L61" s="169">
        <f>SUM(L62:L64)</f>
        <v>1830.0425963180678</v>
      </c>
      <c r="M61" s="169">
        <f>SUM(M62:M64)</f>
        <v>1830.0425963180678</v>
      </c>
      <c r="N61" s="169">
        <f>SUM(N62:N64)</f>
        <v>1829.75</v>
      </c>
      <c r="O61" s="169">
        <f>SUM(O62:O64)</f>
        <v>1833.92</v>
      </c>
      <c r="P61" s="227"/>
      <c r="Q61" s="50"/>
      <c r="R61" s="25"/>
      <c r="S61" s="25"/>
    </row>
    <row r="62" spans="1:19" s="64" customFormat="1" ht="11.15" customHeight="1">
      <c r="A62" s="47"/>
      <c r="B62" s="116" t="s">
        <v>23</v>
      </c>
      <c r="C62" s="47"/>
      <c r="D62" s="47"/>
      <c r="E62" s="25"/>
      <c r="F62" s="60">
        <v>824.58</v>
      </c>
      <c r="G62" s="60">
        <v>824.58</v>
      </c>
      <c r="H62" s="42">
        <v>824.58</v>
      </c>
      <c r="I62" s="42">
        <v>824.58</v>
      </c>
      <c r="J62" s="42">
        <v>824.58</v>
      </c>
      <c r="K62" s="42">
        <v>824</v>
      </c>
      <c r="L62" s="42">
        <v>824.04259631806781</v>
      </c>
      <c r="M62" s="131">
        <v>824.04259631806781</v>
      </c>
      <c r="N62" s="131">
        <f>309.73+507.72+6.59</f>
        <v>824.04000000000008</v>
      </c>
      <c r="O62" s="131">
        <f>309.51+508.95+16.42</f>
        <v>834.88</v>
      </c>
      <c r="P62" s="98" t="s">
        <v>80</v>
      </c>
      <c r="Q62" s="43">
        <v>83</v>
      </c>
      <c r="R62" s="25"/>
      <c r="S62" s="25"/>
    </row>
    <row r="63" spans="1:19" s="64" customFormat="1" ht="11.15" customHeight="1">
      <c r="A63" s="171"/>
      <c r="B63" s="172" t="s">
        <v>72</v>
      </c>
      <c r="C63" s="178"/>
      <c r="D63" s="178"/>
      <c r="E63" s="181"/>
      <c r="F63" s="190">
        <v>1019</v>
      </c>
      <c r="G63" s="190">
        <v>1019</v>
      </c>
      <c r="H63" s="191">
        <v>1019.75</v>
      </c>
      <c r="I63" s="191">
        <v>1019.75</v>
      </c>
      <c r="J63" s="191">
        <v>1019.75</v>
      </c>
      <c r="K63" s="191">
        <v>983</v>
      </c>
      <c r="L63" s="191">
        <v>983</v>
      </c>
      <c r="M63" s="191">
        <v>983</v>
      </c>
      <c r="N63" s="191">
        <f>880.95+101.82</f>
        <v>982.77</v>
      </c>
      <c r="O63" s="191">
        <f>874.83+101.27</f>
        <v>976.1</v>
      </c>
      <c r="P63" s="180" t="s">
        <v>80</v>
      </c>
      <c r="Q63" s="189">
        <v>98</v>
      </c>
      <c r="R63" s="25"/>
      <c r="S63" s="25"/>
    </row>
    <row r="64" spans="1:19" s="64" customFormat="1" ht="11.15" customHeight="1">
      <c r="A64" s="49"/>
      <c r="B64" s="114" t="s">
        <v>125</v>
      </c>
      <c r="C64" s="47"/>
      <c r="D64" s="47"/>
      <c r="E64" s="47"/>
      <c r="F64" s="44"/>
      <c r="G64" s="25">
        <v>23</v>
      </c>
      <c r="H64" s="25">
        <v>23.21</v>
      </c>
      <c r="I64" s="25">
        <v>23.21</v>
      </c>
      <c r="J64" s="25">
        <v>23.21</v>
      </c>
      <c r="K64" s="25">
        <v>23</v>
      </c>
      <c r="L64" s="25">
        <v>23</v>
      </c>
      <c r="M64" s="130">
        <v>23</v>
      </c>
      <c r="N64" s="131">
        <v>22.94</v>
      </c>
      <c r="O64" s="131">
        <v>22.94</v>
      </c>
      <c r="P64" s="98" t="s">
        <v>86</v>
      </c>
      <c r="Q64" s="25">
        <v>2010</v>
      </c>
      <c r="R64" s="25"/>
      <c r="S64" s="25"/>
    </row>
    <row r="65" spans="1:19" s="64" customFormat="1">
      <c r="A65" s="45"/>
      <c r="B65" s="45"/>
      <c r="C65" s="45"/>
      <c r="D65" s="45"/>
      <c r="E65" s="45"/>
      <c r="F65" s="45"/>
      <c r="G65" s="62"/>
      <c r="H65" s="62"/>
      <c r="I65" s="62"/>
      <c r="J65" s="62"/>
      <c r="K65" s="62"/>
      <c r="L65" s="62"/>
      <c r="M65" s="62"/>
      <c r="N65" s="62"/>
      <c r="O65" s="62"/>
      <c r="P65" s="100"/>
      <c r="Q65" s="63"/>
      <c r="R65" s="25"/>
      <c r="S65" s="25"/>
    </row>
    <row r="66" spans="1:19" s="64" customFormat="1">
      <c r="A66" s="25"/>
      <c r="B66" s="25"/>
      <c r="C66" s="25"/>
      <c r="D66" s="25"/>
      <c r="E66" s="25"/>
      <c r="F66" s="25"/>
      <c r="G66" s="42"/>
      <c r="H66" s="42"/>
      <c r="I66" s="42"/>
      <c r="J66" s="42"/>
      <c r="K66" s="42"/>
      <c r="L66" s="42"/>
      <c r="M66" s="42"/>
      <c r="N66" s="131"/>
      <c r="O66" s="131"/>
      <c r="P66" s="98"/>
      <c r="Q66" s="43"/>
      <c r="R66" s="25"/>
      <c r="S66" s="25"/>
    </row>
    <row r="67" spans="1:19" s="109" customFormat="1">
      <c r="A67" s="105" t="s">
        <v>150</v>
      </c>
      <c r="C67" s="104"/>
      <c r="D67" s="104"/>
      <c r="E67" s="104"/>
      <c r="F67" s="104"/>
      <c r="G67" s="106"/>
      <c r="H67" s="106"/>
      <c r="I67" s="106"/>
      <c r="J67" s="106"/>
      <c r="K67" s="106"/>
      <c r="L67" s="106"/>
      <c r="M67" s="106"/>
      <c r="N67" s="106"/>
      <c r="O67" s="106"/>
      <c r="P67" s="107"/>
      <c r="Q67" s="108"/>
    </row>
    <row r="68" spans="1:19" s="110" customFormat="1">
      <c r="A68" s="105" t="s">
        <v>149</v>
      </c>
      <c r="C68" s="104"/>
      <c r="D68" s="104"/>
      <c r="E68" s="104"/>
      <c r="F68" s="104"/>
      <c r="G68" s="106"/>
      <c r="H68" s="106"/>
      <c r="I68" s="106"/>
      <c r="J68" s="106"/>
      <c r="K68" s="106"/>
      <c r="L68" s="106"/>
      <c r="M68" s="106"/>
      <c r="N68" s="106"/>
      <c r="O68" s="106"/>
      <c r="P68" s="107"/>
      <c r="Q68" s="108"/>
    </row>
    <row r="69" spans="1:19" s="110" customFormat="1">
      <c r="A69" s="105" t="s">
        <v>187</v>
      </c>
      <c r="C69" s="104"/>
      <c r="D69" s="104"/>
      <c r="E69" s="104"/>
      <c r="F69" s="104"/>
      <c r="G69" s="17"/>
      <c r="H69" s="17"/>
      <c r="I69" s="17"/>
      <c r="J69" s="17"/>
      <c r="K69" s="17"/>
      <c r="L69" s="17"/>
      <c r="M69" s="17"/>
      <c r="N69" s="17"/>
      <c r="O69" s="17"/>
      <c r="P69" s="107"/>
      <c r="Q69" s="108"/>
    </row>
    <row r="70" spans="1:19" s="110" customFormat="1">
      <c r="A70" s="105" t="s">
        <v>168</v>
      </c>
      <c r="C70" s="104"/>
      <c r="D70" s="104"/>
      <c r="E70" s="104"/>
      <c r="F70" s="104"/>
      <c r="G70" s="17"/>
      <c r="H70" s="17"/>
      <c r="I70" s="17"/>
      <c r="J70" s="17"/>
      <c r="K70" s="17"/>
      <c r="L70" s="17"/>
      <c r="M70" s="17"/>
      <c r="N70" s="17"/>
      <c r="O70" s="17"/>
      <c r="P70" s="107"/>
      <c r="Q70" s="108"/>
    </row>
    <row r="71" spans="1:19" s="110" customFormat="1">
      <c r="A71" s="105" t="s">
        <v>169</v>
      </c>
      <c r="C71" s="104"/>
      <c r="D71" s="104"/>
      <c r="E71" s="104"/>
      <c r="F71" s="104"/>
      <c r="G71" s="17"/>
      <c r="H71" s="17"/>
      <c r="I71" s="17"/>
      <c r="J71" s="17"/>
      <c r="K71" s="17"/>
      <c r="L71" s="17"/>
      <c r="M71" s="17"/>
      <c r="N71" s="17"/>
      <c r="O71" s="17"/>
      <c r="P71" s="107"/>
      <c r="Q71" s="108"/>
    </row>
    <row r="72" spans="1:19" s="110" customFormat="1">
      <c r="A72" s="105" t="s">
        <v>152</v>
      </c>
      <c r="G72" s="111"/>
      <c r="H72" s="111"/>
      <c r="I72" s="111"/>
      <c r="J72" s="111"/>
      <c r="K72" s="111"/>
      <c r="L72" s="111"/>
      <c r="M72" s="111"/>
      <c r="N72" s="111"/>
      <c r="O72" s="111"/>
      <c r="P72" s="112"/>
      <c r="Q72" s="113"/>
    </row>
    <row r="73" spans="1:19" s="110" customFormat="1">
      <c r="A73" s="105" t="s">
        <v>164</v>
      </c>
      <c r="G73" s="111"/>
      <c r="H73" s="111"/>
      <c r="I73" s="111"/>
      <c r="J73" s="111"/>
      <c r="K73" s="111"/>
      <c r="L73" s="111"/>
      <c r="M73" s="111"/>
      <c r="N73" s="111"/>
      <c r="O73" s="111"/>
      <c r="P73" s="112"/>
      <c r="Q73" s="113"/>
    </row>
    <row r="74" spans="1:19" s="110" customFormat="1">
      <c r="A74" s="105" t="s">
        <v>171</v>
      </c>
      <c r="G74" s="111"/>
      <c r="H74" s="111"/>
      <c r="I74" s="111"/>
      <c r="J74" s="111"/>
      <c r="K74" s="111"/>
      <c r="L74" s="111"/>
      <c r="M74" s="111"/>
      <c r="N74" s="111"/>
      <c r="O74" s="111"/>
      <c r="P74" s="112"/>
      <c r="Q74" s="113"/>
    </row>
    <row r="75" spans="1:19" s="44" customFormat="1" ht="12">
      <c r="A75" s="119" t="s">
        <v>8</v>
      </c>
      <c r="G75" s="65"/>
      <c r="H75" s="65"/>
      <c r="I75" s="65"/>
      <c r="J75" s="65"/>
      <c r="K75" s="65"/>
      <c r="L75" s="65"/>
      <c r="M75" s="65"/>
      <c r="N75" s="65"/>
      <c r="O75" s="65"/>
      <c r="P75" s="101"/>
      <c r="Q75" s="66"/>
    </row>
    <row r="76" spans="1:19" s="44" customFormat="1" ht="9">
      <c r="G76" s="65"/>
      <c r="H76" s="65"/>
      <c r="I76" s="65"/>
      <c r="J76" s="65"/>
      <c r="K76" s="65"/>
      <c r="L76" s="65"/>
      <c r="M76" s="65"/>
      <c r="N76" s="65"/>
      <c r="O76" s="65"/>
      <c r="P76" s="101"/>
      <c r="Q76" s="66"/>
    </row>
    <row r="77" spans="1:19" s="44" customFormat="1" ht="9">
      <c r="G77" s="65"/>
      <c r="H77" s="65"/>
      <c r="I77" s="65"/>
      <c r="J77" s="65"/>
      <c r="K77" s="65"/>
      <c r="L77" s="65"/>
      <c r="M77" s="65"/>
      <c r="N77" s="65"/>
      <c r="O77" s="65"/>
      <c r="P77" s="101"/>
      <c r="Q77" s="66"/>
    </row>
    <row r="78" spans="1:19" s="44" customFormat="1" ht="9">
      <c r="G78" s="65"/>
      <c r="H78" s="65"/>
      <c r="I78" s="65"/>
      <c r="J78" s="65"/>
      <c r="K78" s="65"/>
      <c r="L78" s="65"/>
      <c r="M78" s="65"/>
      <c r="N78" s="65"/>
      <c r="O78" s="65"/>
      <c r="P78" s="101"/>
      <c r="Q78" s="66"/>
    </row>
    <row r="79" spans="1:19" s="44" customFormat="1" ht="9">
      <c r="G79" s="65"/>
      <c r="H79" s="65"/>
      <c r="I79" s="65"/>
      <c r="J79" s="65"/>
      <c r="K79" s="65"/>
      <c r="L79" s="65"/>
      <c r="M79" s="65"/>
      <c r="N79" s="65"/>
      <c r="O79" s="65"/>
      <c r="P79" s="101"/>
      <c r="Q79" s="66"/>
    </row>
    <row r="80" spans="1:19" s="44" customFormat="1" ht="9">
      <c r="G80" s="65"/>
      <c r="H80" s="65"/>
      <c r="I80" s="65"/>
      <c r="J80" s="65"/>
      <c r="K80" s="65"/>
      <c r="L80" s="65"/>
      <c r="M80" s="65"/>
      <c r="N80" s="65"/>
      <c r="O80" s="65"/>
      <c r="P80" s="101"/>
      <c r="Q80" s="66"/>
    </row>
    <row r="81" spans="7:17" s="44" customFormat="1" ht="9">
      <c r="G81" s="65"/>
      <c r="H81" s="65"/>
      <c r="I81" s="65"/>
      <c r="J81" s="65"/>
      <c r="K81" s="65"/>
      <c r="L81" s="65"/>
      <c r="M81" s="65"/>
      <c r="N81" s="65"/>
      <c r="O81" s="65"/>
      <c r="P81" s="101"/>
      <c r="Q81" s="66"/>
    </row>
    <row r="82" spans="7:17" s="44" customFormat="1" ht="9">
      <c r="G82" s="65"/>
      <c r="H82" s="65"/>
      <c r="I82" s="65"/>
      <c r="J82" s="65"/>
      <c r="K82" s="65"/>
      <c r="L82" s="65"/>
      <c r="M82" s="65"/>
      <c r="N82" s="65"/>
      <c r="O82" s="65"/>
      <c r="P82" s="101"/>
      <c r="Q82" s="66"/>
    </row>
    <row r="83" spans="7:17" s="44" customFormat="1" ht="9">
      <c r="G83" s="65"/>
      <c r="H83" s="65"/>
      <c r="I83" s="65"/>
      <c r="J83" s="65"/>
      <c r="K83" s="65"/>
      <c r="L83" s="65"/>
      <c r="M83" s="65"/>
      <c r="N83" s="65"/>
      <c r="O83" s="65"/>
      <c r="P83" s="101"/>
      <c r="Q83" s="66"/>
    </row>
    <row r="84" spans="7:17" s="44" customFormat="1" ht="9">
      <c r="G84" s="65"/>
      <c r="H84" s="65"/>
      <c r="I84" s="65"/>
      <c r="J84" s="65"/>
      <c r="K84" s="65"/>
      <c r="L84" s="65"/>
      <c r="M84" s="65"/>
      <c r="N84" s="65"/>
      <c r="O84" s="65"/>
      <c r="P84" s="101"/>
      <c r="Q84" s="66"/>
    </row>
    <row r="85" spans="7:17" s="44" customFormat="1" ht="9">
      <c r="G85" s="65"/>
      <c r="H85" s="65"/>
      <c r="I85" s="65"/>
      <c r="J85" s="65"/>
      <c r="K85" s="65"/>
      <c r="L85" s="65"/>
      <c r="M85" s="65"/>
      <c r="N85" s="65"/>
      <c r="O85" s="65"/>
      <c r="P85" s="101"/>
      <c r="Q85" s="66"/>
    </row>
    <row r="86" spans="7:17" s="44" customFormat="1" ht="9">
      <c r="G86" s="65"/>
      <c r="H86" s="65"/>
      <c r="I86" s="65"/>
      <c r="J86" s="65"/>
      <c r="K86" s="65"/>
      <c r="L86" s="65"/>
      <c r="M86" s="65"/>
      <c r="N86" s="65"/>
      <c r="O86" s="65"/>
      <c r="P86" s="101"/>
      <c r="Q86" s="66"/>
    </row>
    <row r="87" spans="7:17" s="44" customFormat="1" ht="9">
      <c r="G87" s="65"/>
      <c r="H87" s="65"/>
      <c r="I87" s="65"/>
      <c r="J87" s="65"/>
      <c r="K87" s="65"/>
      <c r="L87" s="65"/>
      <c r="M87" s="65"/>
      <c r="N87" s="65"/>
      <c r="O87" s="65"/>
      <c r="P87" s="101"/>
      <c r="Q87" s="66"/>
    </row>
    <row r="88" spans="7:17" s="44" customFormat="1" ht="9">
      <c r="G88" s="65"/>
      <c r="H88" s="65"/>
      <c r="I88" s="65"/>
      <c r="J88" s="65"/>
      <c r="K88" s="65"/>
      <c r="L88" s="65"/>
      <c r="M88" s="65"/>
      <c r="N88" s="65"/>
      <c r="O88" s="65"/>
      <c r="P88" s="101"/>
      <c r="Q88" s="66"/>
    </row>
    <row r="89" spans="7:17" s="44" customFormat="1" ht="9">
      <c r="G89" s="65"/>
      <c r="H89" s="65"/>
      <c r="I89" s="65"/>
      <c r="J89" s="65"/>
      <c r="K89" s="65"/>
      <c r="L89" s="65"/>
      <c r="M89" s="65"/>
      <c r="N89" s="65"/>
      <c r="O89" s="65"/>
      <c r="P89" s="101"/>
      <c r="Q89" s="66"/>
    </row>
    <row r="90" spans="7:17" s="44" customFormat="1" ht="9">
      <c r="G90" s="65"/>
      <c r="H90" s="65"/>
      <c r="I90" s="65"/>
      <c r="J90" s="65"/>
      <c r="K90" s="65"/>
      <c r="L90" s="65"/>
      <c r="M90" s="65"/>
      <c r="N90" s="65"/>
      <c r="O90" s="65"/>
      <c r="P90" s="101"/>
      <c r="Q90" s="66"/>
    </row>
    <row r="91" spans="7:17" s="44" customFormat="1" ht="9">
      <c r="G91" s="65"/>
      <c r="H91" s="65"/>
      <c r="I91" s="65"/>
      <c r="J91" s="65"/>
      <c r="K91" s="65"/>
      <c r="L91" s="65"/>
      <c r="M91" s="65"/>
      <c r="N91" s="65"/>
      <c r="O91" s="65"/>
      <c r="P91" s="101"/>
      <c r="Q91" s="66"/>
    </row>
    <row r="92" spans="7:17" s="44" customFormat="1" ht="9">
      <c r="G92" s="65"/>
      <c r="H92" s="65"/>
      <c r="I92" s="65"/>
      <c r="J92" s="65"/>
      <c r="K92" s="65"/>
      <c r="L92" s="65"/>
      <c r="M92" s="65"/>
      <c r="N92" s="65"/>
      <c r="O92" s="65"/>
      <c r="P92" s="101"/>
      <c r="Q92" s="66"/>
    </row>
    <row r="93" spans="7:17" s="44" customFormat="1" ht="9">
      <c r="G93" s="65"/>
      <c r="H93" s="65"/>
      <c r="I93" s="65"/>
      <c r="J93" s="65"/>
      <c r="K93" s="65"/>
      <c r="L93" s="65"/>
      <c r="M93" s="65"/>
      <c r="N93" s="65"/>
      <c r="O93" s="65"/>
      <c r="P93" s="101"/>
      <c r="Q93" s="66"/>
    </row>
    <row r="94" spans="7:17" s="44" customFormat="1" ht="9">
      <c r="G94" s="65"/>
      <c r="H94" s="65"/>
      <c r="I94" s="65"/>
      <c r="J94" s="65"/>
      <c r="K94" s="65"/>
      <c r="L94" s="65"/>
      <c r="M94" s="65"/>
      <c r="N94" s="65"/>
      <c r="O94" s="65"/>
      <c r="P94" s="101"/>
      <c r="Q94" s="66"/>
    </row>
    <row r="95" spans="7:17" s="44" customFormat="1" ht="9">
      <c r="G95" s="65"/>
      <c r="H95" s="65"/>
      <c r="I95" s="65"/>
      <c r="J95" s="65"/>
      <c r="K95" s="65"/>
      <c r="L95" s="65"/>
      <c r="M95" s="65"/>
      <c r="N95" s="65"/>
      <c r="O95" s="65"/>
      <c r="P95" s="101"/>
      <c r="Q95" s="66"/>
    </row>
    <row r="96" spans="7:17" s="44" customFormat="1" ht="9">
      <c r="G96" s="65"/>
      <c r="H96" s="65"/>
      <c r="I96" s="65"/>
      <c r="J96" s="65"/>
      <c r="K96" s="65"/>
      <c r="L96" s="65"/>
      <c r="M96" s="65"/>
      <c r="N96" s="65"/>
      <c r="O96" s="65"/>
      <c r="P96" s="101"/>
      <c r="Q96" s="66"/>
    </row>
    <row r="97" spans="7:17" s="44" customFormat="1" ht="9">
      <c r="G97" s="65"/>
      <c r="H97" s="65"/>
      <c r="I97" s="65"/>
      <c r="J97" s="65"/>
      <c r="K97" s="65"/>
      <c r="L97" s="65"/>
      <c r="M97" s="65"/>
      <c r="N97" s="65"/>
      <c r="O97" s="65"/>
      <c r="P97" s="101"/>
      <c r="Q97" s="66"/>
    </row>
    <row r="98" spans="7:17" s="44" customFormat="1" ht="9">
      <c r="G98" s="65"/>
      <c r="H98" s="65"/>
      <c r="I98" s="65"/>
      <c r="J98" s="65"/>
      <c r="K98" s="65"/>
      <c r="L98" s="65"/>
      <c r="M98" s="65"/>
      <c r="N98" s="65"/>
      <c r="O98" s="65"/>
      <c r="P98" s="101"/>
      <c r="Q98" s="66"/>
    </row>
    <row r="99" spans="7:17" s="44" customFormat="1" ht="9">
      <c r="G99" s="65"/>
      <c r="H99" s="65"/>
      <c r="I99" s="65"/>
      <c r="J99" s="65"/>
      <c r="K99" s="65"/>
      <c r="L99" s="65"/>
      <c r="M99" s="65"/>
      <c r="N99" s="65"/>
      <c r="O99" s="65"/>
      <c r="P99" s="101"/>
      <c r="Q99" s="66"/>
    </row>
    <row r="100" spans="7:17" s="44" customFormat="1" ht="9">
      <c r="G100" s="65"/>
      <c r="H100" s="65"/>
      <c r="I100" s="65"/>
      <c r="J100" s="65"/>
      <c r="K100" s="65"/>
      <c r="L100" s="65"/>
      <c r="M100" s="65"/>
      <c r="N100" s="65"/>
      <c r="O100" s="65"/>
      <c r="P100" s="101"/>
      <c r="Q100" s="66"/>
    </row>
    <row r="101" spans="7:17" s="44" customFormat="1" ht="9">
      <c r="G101" s="65"/>
      <c r="H101" s="65"/>
      <c r="I101" s="65"/>
      <c r="J101" s="65"/>
      <c r="K101" s="65"/>
      <c r="L101" s="65"/>
      <c r="M101" s="65"/>
      <c r="N101" s="65"/>
      <c r="O101" s="65"/>
      <c r="P101" s="101"/>
      <c r="Q101" s="66"/>
    </row>
    <row r="102" spans="7:17" s="44" customFormat="1" ht="9">
      <c r="G102" s="65"/>
      <c r="H102" s="65"/>
      <c r="I102" s="65"/>
      <c r="J102" s="65"/>
      <c r="K102" s="65"/>
      <c r="L102" s="65"/>
      <c r="M102" s="65"/>
      <c r="N102" s="65"/>
      <c r="O102" s="65"/>
      <c r="P102" s="101"/>
      <c r="Q102" s="66"/>
    </row>
    <row r="103" spans="7:17" s="44" customFormat="1" ht="9">
      <c r="G103" s="65"/>
      <c r="H103" s="65"/>
      <c r="I103" s="65"/>
      <c r="J103" s="65"/>
      <c r="K103" s="65"/>
      <c r="L103" s="65"/>
      <c r="M103" s="65"/>
      <c r="N103" s="65"/>
      <c r="O103" s="65"/>
      <c r="P103" s="101"/>
      <c r="Q103" s="66"/>
    </row>
    <row r="104" spans="7:17" s="44" customFormat="1" ht="9">
      <c r="G104" s="65"/>
      <c r="H104" s="65"/>
      <c r="I104" s="65"/>
      <c r="J104" s="65"/>
      <c r="K104" s="65"/>
      <c r="L104" s="65"/>
      <c r="M104" s="65"/>
      <c r="N104" s="65"/>
      <c r="O104" s="65"/>
      <c r="P104" s="101"/>
      <c r="Q104" s="66"/>
    </row>
    <row r="105" spans="7:17" s="44" customFormat="1" ht="9">
      <c r="G105" s="65"/>
      <c r="H105" s="65"/>
      <c r="I105" s="65"/>
      <c r="J105" s="65"/>
      <c r="K105" s="65"/>
      <c r="L105" s="65"/>
      <c r="M105" s="65"/>
      <c r="N105" s="65"/>
      <c r="O105" s="65"/>
      <c r="P105" s="101"/>
      <c r="Q105" s="66"/>
    </row>
    <row r="106" spans="7:17" s="44" customFormat="1" ht="9">
      <c r="G106" s="65"/>
      <c r="H106" s="65"/>
      <c r="I106" s="65"/>
      <c r="J106" s="65"/>
      <c r="K106" s="65"/>
      <c r="L106" s="65"/>
      <c r="M106" s="65"/>
      <c r="N106" s="65"/>
      <c r="O106" s="65"/>
      <c r="P106" s="101"/>
      <c r="Q106" s="66"/>
    </row>
    <row r="107" spans="7:17" s="44" customFormat="1" ht="9">
      <c r="G107" s="65"/>
      <c r="H107" s="65"/>
      <c r="I107" s="65"/>
      <c r="J107" s="65"/>
      <c r="K107" s="65"/>
      <c r="L107" s="65"/>
      <c r="M107" s="65"/>
      <c r="N107" s="65"/>
      <c r="O107" s="65"/>
      <c r="P107" s="101"/>
      <c r="Q107" s="66"/>
    </row>
    <row r="108" spans="7:17" s="44" customFormat="1" ht="9">
      <c r="G108" s="65"/>
      <c r="H108" s="65"/>
      <c r="I108" s="65"/>
      <c r="J108" s="65"/>
      <c r="K108" s="65"/>
      <c r="L108" s="65"/>
      <c r="M108" s="65"/>
      <c r="N108" s="65"/>
      <c r="O108" s="65"/>
      <c r="P108" s="101"/>
      <c r="Q108" s="66"/>
    </row>
    <row r="109" spans="7:17" s="44" customFormat="1" ht="9">
      <c r="G109" s="65"/>
      <c r="H109" s="65"/>
      <c r="I109" s="65"/>
      <c r="J109" s="65"/>
      <c r="K109" s="65"/>
      <c r="L109" s="65"/>
      <c r="M109" s="65"/>
      <c r="N109" s="65"/>
      <c r="O109" s="65"/>
      <c r="P109" s="101"/>
      <c r="Q109" s="66"/>
    </row>
    <row r="110" spans="7:17" s="44" customFormat="1" ht="9">
      <c r="G110" s="65"/>
      <c r="H110" s="65"/>
      <c r="I110" s="65"/>
      <c r="J110" s="65"/>
      <c r="K110" s="65"/>
      <c r="L110" s="65"/>
      <c r="M110" s="65"/>
      <c r="N110" s="65"/>
      <c r="O110" s="65"/>
      <c r="P110" s="101"/>
      <c r="Q110" s="66"/>
    </row>
    <row r="111" spans="7:17" s="44" customFormat="1" ht="9">
      <c r="G111" s="65"/>
      <c r="H111" s="65"/>
      <c r="I111" s="65"/>
      <c r="J111" s="65"/>
      <c r="K111" s="65"/>
      <c r="L111" s="65"/>
      <c r="M111" s="65"/>
      <c r="N111" s="65"/>
      <c r="O111" s="65"/>
      <c r="P111" s="101"/>
      <c r="Q111" s="66"/>
    </row>
    <row r="112" spans="7:17" s="44" customFormat="1" ht="9">
      <c r="G112" s="65"/>
      <c r="H112" s="65"/>
      <c r="I112" s="65"/>
      <c r="J112" s="65"/>
      <c r="K112" s="65"/>
      <c r="L112" s="65"/>
      <c r="M112" s="65"/>
      <c r="N112" s="65"/>
      <c r="O112" s="65"/>
      <c r="P112" s="101"/>
      <c r="Q112" s="66"/>
    </row>
    <row r="113" spans="7:17" s="44" customFormat="1" ht="9">
      <c r="G113" s="65"/>
      <c r="H113" s="65"/>
      <c r="I113" s="65"/>
      <c r="J113" s="65"/>
      <c r="K113" s="65"/>
      <c r="L113" s="65"/>
      <c r="M113" s="65"/>
      <c r="N113" s="65"/>
      <c r="O113" s="65"/>
      <c r="P113" s="101"/>
      <c r="Q113" s="66"/>
    </row>
    <row r="114" spans="7:17" s="44" customFormat="1" ht="9">
      <c r="G114" s="65"/>
      <c r="H114" s="65"/>
      <c r="I114" s="65"/>
      <c r="J114" s="65"/>
      <c r="K114" s="65"/>
      <c r="L114" s="65"/>
      <c r="M114" s="65"/>
      <c r="N114" s="65"/>
      <c r="O114" s="65"/>
      <c r="P114" s="101"/>
      <c r="Q114" s="66"/>
    </row>
    <row r="115" spans="7:17" s="44" customFormat="1" ht="9">
      <c r="G115" s="65"/>
      <c r="H115" s="65"/>
      <c r="I115" s="65"/>
      <c r="J115" s="65"/>
      <c r="K115" s="65"/>
      <c r="L115" s="65"/>
      <c r="M115" s="65"/>
      <c r="N115" s="65"/>
      <c r="O115" s="65"/>
      <c r="P115" s="101"/>
      <c r="Q115" s="66"/>
    </row>
    <row r="116" spans="7:17" s="44" customFormat="1" ht="9">
      <c r="G116" s="65"/>
      <c r="H116" s="65"/>
      <c r="I116" s="65"/>
      <c r="J116" s="65"/>
      <c r="K116" s="65"/>
      <c r="L116" s="65"/>
      <c r="M116" s="65"/>
      <c r="N116" s="65"/>
      <c r="O116" s="65"/>
      <c r="P116" s="101"/>
      <c r="Q116" s="66"/>
    </row>
    <row r="117" spans="7:17" s="44" customFormat="1" ht="9">
      <c r="G117" s="65"/>
      <c r="H117" s="65"/>
      <c r="I117" s="65"/>
      <c r="J117" s="65"/>
      <c r="K117" s="65"/>
      <c r="L117" s="65"/>
      <c r="M117" s="65"/>
      <c r="N117" s="65"/>
      <c r="O117" s="65"/>
      <c r="P117" s="101"/>
      <c r="Q117" s="66"/>
    </row>
    <row r="118" spans="7:17" s="44" customFormat="1" ht="9">
      <c r="G118" s="65"/>
      <c r="H118" s="65"/>
      <c r="I118" s="65"/>
      <c r="J118" s="65"/>
      <c r="K118" s="65"/>
      <c r="L118" s="65"/>
      <c r="M118" s="65"/>
      <c r="N118" s="65"/>
      <c r="O118" s="65"/>
      <c r="P118" s="101"/>
      <c r="Q118" s="66"/>
    </row>
    <row r="119" spans="7:17" s="44" customFormat="1" ht="9">
      <c r="G119" s="65"/>
      <c r="H119" s="65"/>
      <c r="I119" s="65"/>
      <c r="J119" s="65"/>
      <c r="K119" s="65"/>
      <c r="L119" s="65"/>
      <c r="M119" s="65"/>
      <c r="N119" s="65"/>
      <c r="O119" s="65"/>
      <c r="P119" s="101"/>
      <c r="Q119" s="66"/>
    </row>
    <row r="120" spans="7:17" s="44" customFormat="1" ht="9">
      <c r="G120" s="65"/>
      <c r="H120" s="65"/>
      <c r="I120" s="65"/>
      <c r="J120" s="65"/>
      <c r="K120" s="65"/>
      <c r="L120" s="65"/>
      <c r="M120" s="65"/>
      <c r="N120" s="65"/>
      <c r="O120" s="65"/>
      <c r="P120" s="101"/>
      <c r="Q120" s="66"/>
    </row>
    <row r="121" spans="7:17" s="44" customFormat="1" ht="9">
      <c r="G121" s="65"/>
      <c r="H121" s="65"/>
      <c r="I121" s="65"/>
      <c r="J121" s="65"/>
      <c r="K121" s="65"/>
      <c r="L121" s="65"/>
      <c r="M121" s="65"/>
      <c r="N121" s="65"/>
      <c r="O121" s="65"/>
      <c r="P121" s="101"/>
      <c r="Q121" s="66"/>
    </row>
    <row r="122" spans="7:17" s="44" customFormat="1" ht="9">
      <c r="G122" s="65"/>
      <c r="H122" s="65"/>
      <c r="I122" s="65"/>
      <c r="J122" s="65"/>
      <c r="K122" s="65"/>
      <c r="L122" s="65"/>
      <c r="M122" s="65"/>
      <c r="N122" s="65"/>
      <c r="O122" s="65"/>
      <c r="P122" s="101"/>
      <c r="Q122" s="66"/>
    </row>
    <row r="123" spans="7:17" s="44" customFormat="1" ht="9">
      <c r="G123" s="65"/>
      <c r="H123" s="65"/>
      <c r="I123" s="65"/>
      <c r="J123" s="65"/>
      <c r="K123" s="65"/>
      <c r="L123" s="65"/>
      <c r="M123" s="65"/>
      <c r="N123" s="65"/>
      <c r="O123" s="65"/>
      <c r="P123" s="101"/>
      <c r="Q123" s="66"/>
    </row>
    <row r="124" spans="7:17" s="44" customFormat="1" ht="9">
      <c r="G124" s="65"/>
      <c r="H124" s="65"/>
      <c r="I124" s="65"/>
      <c r="J124" s="65"/>
      <c r="K124" s="65"/>
      <c r="L124" s="65"/>
      <c r="M124" s="65"/>
      <c r="N124" s="65"/>
      <c r="O124" s="65"/>
      <c r="P124" s="101"/>
      <c r="Q124" s="66"/>
    </row>
    <row r="125" spans="7:17" s="44" customFormat="1" ht="9">
      <c r="G125" s="65"/>
      <c r="H125" s="65"/>
      <c r="I125" s="65"/>
      <c r="J125" s="65"/>
      <c r="K125" s="65"/>
      <c r="L125" s="65"/>
      <c r="M125" s="65"/>
      <c r="N125" s="65"/>
      <c r="O125" s="65"/>
      <c r="P125" s="101"/>
      <c r="Q125" s="66"/>
    </row>
    <row r="126" spans="7:17" s="44" customFormat="1" ht="9">
      <c r="G126" s="65"/>
      <c r="H126" s="65"/>
      <c r="I126" s="65"/>
      <c r="J126" s="65"/>
      <c r="K126" s="65"/>
      <c r="L126" s="65"/>
      <c r="M126" s="65"/>
      <c r="N126" s="65"/>
      <c r="O126" s="65"/>
      <c r="P126" s="101"/>
      <c r="Q126" s="66"/>
    </row>
    <row r="127" spans="7:17" s="44" customFormat="1" ht="9">
      <c r="G127" s="65"/>
      <c r="H127" s="65"/>
      <c r="I127" s="65"/>
      <c r="J127" s="65"/>
      <c r="K127" s="65"/>
      <c r="L127" s="65"/>
      <c r="M127" s="65"/>
      <c r="N127" s="65"/>
      <c r="O127" s="65"/>
      <c r="P127" s="101"/>
      <c r="Q127" s="66"/>
    </row>
    <row r="128" spans="7:17" s="44" customFormat="1" ht="9">
      <c r="G128" s="65"/>
      <c r="H128" s="65"/>
      <c r="I128" s="65"/>
      <c r="J128" s="65"/>
      <c r="K128" s="65"/>
      <c r="L128" s="65"/>
      <c r="M128" s="65"/>
      <c r="N128" s="65"/>
      <c r="O128" s="65"/>
      <c r="P128" s="101"/>
      <c r="Q128" s="66"/>
    </row>
    <row r="129" spans="7:17" s="44" customFormat="1" ht="9">
      <c r="G129" s="65"/>
      <c r="H129" s="65"/>
      <c r="I129" s="65"/>
      <c r="J129" s="65"/>
      <c r="K129" s="65"/>
      <c r="L129" s="65"/>
      <c r="M129" s="65"/>
      <c r="N129" s="65"/>
      <c r="O129" s="65"/>
      <c r="P129" s="101"/>
      <c r="Q129" s="66"/>
    </row>
    <row r="130" spans="7:17" s="44" customFormat="1" ht="9">
      <c r="G130" s="65"/>
      <c r="H130" s="65"/>
      <c r="I130" s="65"/>
      <c r="J130" s="65"/>
      <c r="K130" s="65"/>
      <c r="L130" s="65"/>
      <c r="M130" s="65"/>
      <c r="N130" s="65"/>
      <c r="O130" s="65"/>
      <c r="P130" s="101"/>
      <c r="Q130" s="66"/>
    </row>
    <row r="131" spans="7:17" s="44" customFormat="1" ht="9">
      <c r="G131" s="65"/>
      <c r="H131" s="65"/>
      <c r="I131" s="65"/>
      <c r="J131" s="65"/>
      <c r="K131" s="65"/>
      <c r="L131" s="65"/>
      <c r="M131" s="65"/>
      <c r="N131" s="65"/>
      <c r="O131" s="65"/>
      <c r="P131" s="101"/>
      <c r="Q131" s="66"/>
    </row>
    <row r="132" spans="7:17" s="44" customFormat="1" ht="9">
      <c r="G132" s="65"/>
      <c r="H132" s="65"/>
      <c r="I132" s="65"/>
      <c r="J132" s="65"/>
      <c r="K132" s="65"/>
      <c r="L132" s="65"/>
      <c r="M132" s="65"/>
      <c r="N132" s="65"/>
      <c r="O132" s="65"/>
      <c r="P132" s="101"/>
      <c r="Q132" s="66"/>
    </row>
    <row r="133" spans="7:17" s="44" customFormat="1" ht="9">
      <c r="G133" s="65"/>
      <c r="H133" s="65"/>
      <c r="I133" s="65"/>
      <c r="J133" s="65"/>
      <c r="K133" s="65"/>
      <c r="L133" s="65"/>
      <c r="M133" s="65"/>
      <c r="N133" s="65"/>
      <c r="O133" s="65"/>
      <c r="P133" s="101"/>
      <c r="Q133" s="66"/>
    </row>
    <row r="134" spans="7:17" s="44" customFormat="1" ht="9">
      <c r="G134" s="65"/>
      <c r="H134" s="65"/>
      <c r="I134" s="65"/>
      <c r="J134" s="65"/>
      <c r="K134" s="65"/>
      <c r="L134" s="65"/>
      <c r="M134" s="65"/>
      <c r="N134" s="65"/>
      <c r="O134" s="65"/>
      <c r="P134" s="101"/>
      <c r="Q134" s="66"/>
    </row>
    <row r="135" spans="7:17" s="44" customFormat="1" ht="9">
      <c r="G135" s="65"/>
      <c r="H135" s="65"/>
      <c r="I135" s="65"/>
      <c r="J135" s="65"/>
      <c r="K135" s="65"/>
      <c r="L135" s="65"/>
      <c r="M135" s="65"/>
      <c r="N135" s="65"/>
      <c r="O135" s="65"/>
      <c r="P135" s="101"/>
      <c r="Q135" s="66"/>
    </row>
    <row r="136" spans="7:17" s="44" customFormat="1" ht="9">
      <c r="G136" s="65"/>
      <c r="H136" s="65"/>
      <c r="I136" s="65"/>
      <c r="J136" s="65"/>
      <c r="K136" s="65"/>
      <c r="L136" s="65"/>
      <c r="M136" s="65"/>
      <c r="N136" s="65"/>
      <c r="O136" s="65"/>
      <c r="P136" s="101"/>
      <c r="Q136" s="66"/>
    </row>
    <row r="137" spans="7:17" s="44" customFormat="1" ht="9">
      <c r="G137" s="65"/>
      <c r="H137" s="65"/>
      <c r="I137" s="65"/>
      <c r="J137" s="65"/>
      <c r="K137" s="65"/>
      <c r="L137" s="65"/>
      <c r="M137" s="65"/>
      <c r="N137" s="65"/>
      <c r="O137" s="65"/>
      <c r="P137" s="101"/>
      <c r="Q137" s="66"/>
    </row>
    <row r="138" spans="7:17" s="44" customFormat="1" ht="9">
      <c r="G138" s="65"/>
      <c r="H138" s="65"/>
      <c r="I138" s="65"/>
      <c r="J138" s="65"/>
      <c r="K138" s="65"/>
      <c r="L138" s="65"/>
      <c r="M138" s="65"/>
      <c r="N138" s="65"/>
      <c r="O138" s="65"/>
      <c r="P138" s="101"/>
      <c r="Q138" s="66"/>
    </row>
    <row r="139" spans="7:17" s="44" customFormat="1" ht="9">
      <c r="G139" s="65"/>
      <c r="H139" s="65"/>
      <c r="I139" s="65"/>
      <c r="J139" s="65"/>
      <c r="K139" s="65"/>
      <c r="L139" s="65"/>
      <c r="M139" s="65"/>
      <c r="N139" s="65"/>
      <c r="O139" s="65"/>
      <c r="P139" s="101"/>
      <c r="Q139" s="66"/>
    </row>
    <row r="140" spans="7:17" s="44" customFormat="1" ht="9">
      <c r="G140" s="65"/>
      <c r="H140" s="65"/>
      <c r="I140" s="65"/>
      <c r="J140" s="65"/>
      <c r="K140" s="65"/>
      <c r="L140" s="65"/>
      <c r="M140" s="65"/>
      <c r="N140" s="65"/>
      <c r="O140" s="65"/>
      <c r="P140" s="101"/>
      <c r="Q140" s="66"/>
    </row>
    <row r="141" spans="7:17" s="44" customFormat="1" ht="9">
      <c r="G141" s="65"/>
      <c r="H141" s="65"/>
      <c r="I141" s="65"/>
      <c r="J141" s="65"/>
      <c r="K141" s="65"/>
      <c r="L141" s="65"/>
      <c r="M141" s="65"/>
      <c r="N141" s="65"/>
      <c r="O141" s="65"/>
      <c r="P141" s="101"/>
      <c r="Q141" s="66"/>
    </row>
    <row r="142" spans="7:17" s="44" customFormat="1" ht="9">
      <c r="G142" s="65"/>
      <c r="H142" s="65"/>
      <c r="I142" s="65"/>
      <c r="J142" s="65"/>
      <c r="K142" s="65"/>
      <c r="L142" s="65"/>
      <c r="M142" s="65"/>
      <c r="N142" s="65"/>
      <c r="O142" s="65"/>
      <c r="P142" s="101"/>
      <c r="Q142" s="66"/>
    </row>
    <row r="143" spans="7:17" s="44" customFormat="1" ht="9">
      <c r="G143" s="65"/>
      <c r="H143" s="65"/>
      <c r="I143" s="65"/>
      <c r="J143" s="65"/>
      <c r="K143" s="65"/>
      <c r="L143" s="65"/>
      <c r="M143" s="65"/>
      <c r="N143" s="65"/>
      <c r="O143" s="65"/>
      <c r="P143" s="101"/>
      <c r="Q143" s="66"/>
    </row>
    <row r="144" spans="7:17" s="44" customFormat="1" ht="9">
      <c r="G144" s="65"/>
      <c r="H144" s="65"/>
      <c r="I144" s="65"/>
      <c r="J144" s="65"/>
      <c r="K144" s="65"/>
      <c r="L144" s="65"/>
      <c r="M144" s="65"/>
      <c r="N144" s="65"/>
      <c r="O144" s="65"/>
      <c r="P144" s="101"/>
      <c r="Q144" s="66"/>
    </row>
    <row r="145" spans="7:17" s="44" customFormat="1" ht="9">
      <c r="G145" s="65"/>
      <c r="H145" s="65"/>
      <c r="I145" s="65"/>
      <c r="J145" s="65"/>
      <c r="K145" s="65"/>
      <c r="L145" s="65"/>
      <c r="M145" s="65"/>
      <c r="N145" s="65"/>
      <c r="O145" s="65"/>
      <c r="P145" s="101"/>
      <c r="Q145" s="66"/>
    </row>
    <row r="146" spans="7:17" s="44" customFormat="1" ht="9">
      <c r="G146" s="65"/>
      <c r="H146" s="65"/>
      <c r="I146" s="65"/>
      <c r="J146" s="65"/>
      <c r="K146" s="65"/>
      <c r="L146" s="65"/>
      <c r="M146" s="65"/>
      <c r="N146" s="65"/>
      <c r="O146" s="65"/>
      <c r="P146" s="101"/>
      <c r="Q146" s="66"/>
    </row>
    <row r="147" spans="7:17" s="44" customFormat="1" ht="9">
      <c r="G147" s="65"/>
      <c r="H147" s="65"/>
      <c r="I147" s="65"/>
      <c r="J147" s="65"/>
      <c r="K147" s="65"/>
      <c r="L147" s="65"/>
      <c r="M147" s="65"/>
      <c r="N147" s="65"/>
      <c r="O147" s="65"/>
      <c r="P147" s="101"/>
      <c r="Q147" s="66"/>
    </row>
    <row r="148" spans="7:17" s="44" customFormat="1" ht="9">
      <c r="G148" s="65"/>
      <c r="H148" s="65"/>
      <c r="I148" s="65"/>
      <c r="J148" s="65"/>
      <c r="K148" s="65"/>
      <c r="L148" s="65"/>
      <c r="M148" s="65"/>
      <c r="N148" s="65"/>
      <c r="O148" s="65"/>
      <c r="P148" s="101"/>
      <c r="Q148" s="66"/>
    </row>
    <row r="149" spans="7:17" s="44" customFormat="1" ht="9">
      <c r="G149" s="65"/>
      <c r="H149" s="65"/>
      <c r="I149" s="65"/>
      <c r="J149" s="65"/>
      <c r="K149" s="65"/>
      <c r="L149" s="65"/>
      <c r="M149" s="65"/>
      <c r="N149" s="65"/>
      <c r="O149" s="65"/>
      <c r="P149" s="101"/>
      <c r="Q149" s="66"/>
    </row>
    <row r="150" spans="7:17" s="44" customFormat="1" ht="9">
      <c r="G150" s="65"/>
      <c r="H150" s="65"/>
      <c r="I150" s="65"/>
      <c r="J150" s="65"/>
      <c r="K150" s="65"/>
      <c r="L150" s="65"/>
      <c r="M150" s="65"/>
      <c r="N150" s="65"/>
      <c r="O150" s="65"/>
      <c r="P150" s="101"/>
      <c r="Q150" s="66"/>
    </row>
    <row r="151" spans="7:17" s="44" customFormat="1" ht="9">
      <c r="G151" s="65"/>
      <c r="H151" s="65"/>
      <c r="I151" s="65"/>
      <c r="J151" s="65"/>
      <c r="K151" s="65"/>
      <c r="L151" s="65"/>
      <c r="M151" s="65"/>
      <c r="N151" s="65"/>
      <c r="O151" s="65"/>
      <c r="P151" s="101"/>
      <c r="Q151" s="66"/>
    </row>
    <row r="152" spans="7:17" s="44" customFormat="1" ht="9">
      <c r="G152" s="65"/>
      <c r="H152" s="65"/>
      <c r="I152" s="65"/>
      <c r="J152" s="65"/>
      <c r="K152" s="65"/>
      <c r="L152" s="65"/>
      <c r="M152" s="65"/>
      <c r="N152" s="65"/>
      <c r="O152" s="65"/>
      <c r="P152" s="101"/>
      <c r="Q152" s="66"/>
    </row>
    <row r="153" spans="7:17" s="44" customFormat="1" ht="9">
      <c r="G153" s="65"/>
      <c r="H153" s="65"/>
      <c r="I153" s="65"/>
      <c r="J153" s="65"/>
      <c r="K153" s="65"/>
      <c r="L153" s="65"/>
      <c r="M153" s="65"/>
      <c r="N153" s="65"/>
      <c r="O153" s="65"/>
      <c r="P153" s="101"/>
      <c r="Q153" s="66"/>
    </row>
    <row r="154" spans="7:17" s="44" customFormat="1" ht="9">
      <c r="G154" s="65"/>
      <c r="H154" s="65"/>
      <c r="I154" s="65"/>
      <c r="J154" s="65"/>
      <c r="K154" s="65"/>
      <c r="L154" s="65"/>
      <c r="M154" s="65"/>
      <c r="N154" s="65"/>
      <c r="O154" s="65"/>
      <c r="P154" s="101"/>
      <c r="Q154" s="66"/>
    </row>
    <row r="155" spans="7:17" s="44" customFormat="1" ht="9">
      <c r="G155" s="65"/>
      <c r="H155" s="65"/>
      <c r="I155" s="65"/>
      <c r="J155" s="65"/>
      <c r="K155" s="65"/>
      <c r="L155" s="65"/>
      <c r="M155" s="65"/>
      <c r="N155" s="65"/>
      <c r="O155" s="65"/>
      <c r="P155" s="101"/>
      <c r="Q155" s="66"/>
    </row>
    <row r="156" spans="7:17" s="44" customFormat="1" ht="9">
      <c r="G156" s="65"/>
      <c r="H156" s="65"/>
      <c r="I156" s="65"/>
      <c r="J156" s="65"/>
      <c r="K156" s="65"/>
      <c r="L156" s="65"/>
      <c r="M156" s="65"/>
      <c r="N156" s="65"/>
      <c r="O156" s="65"/>
      <c r="P156" s="101"/>
      <c r="Q156" s="66"/>
    </row>
    <row r="157" spans="7:17" s="44" customFormat="1" ht="9">
      <c r="G157" s="65"/>
      <c r="H157" s="65"/>
      <c r="I157" s="65"/>
      <c r="J157" s="65"/>
      <c r="K157" s="65"/>
      <c r="L157" s="65"/>
      <c r="M157" s="65"/>
      <c r="N157" s="65"/>
      <c r="O157" s="65"/>
      <c r="P157" s="101"/>
      <c r="Q157" s="66"/>
    </row>
    <row r="158" spans="7:17" s="44" customFormat="1" ht="9">
      <c r="G158" s="65"/>
      <c r="H158" s="65"/>
      <c r="I158" s="65"/>
      <c r="J158" s="65"/>
      <c r="K158" s="65"/>
      <c r="L158" s="65"/>
      <c r="M158" s="65"/>
      <c r="N158" s="65"/>
      <c r="O158" s="65"/>
      <c r="P158" s="101"/>
      <c r="Q158" s="66"/>
    </row>
    <row r="159" spans="7:17" s="44" customFormat="1" ht="9">
      <c r="G159" s="65"/>
      <c r="H159" s="65"/>
      <c r="I159" s="65"/>
      <c r="J159" s="65"/>
      <c r="K159" s="65"/>
      <c r="L159" s="65"/>
      <c r="M159" s="65"/>
      <c r="N159" s="65"/>
      <c r="O159" s="65"/>
      <c r="P159" s="101"/>
      <c r="Q159" s="66"/>
    </row>
    <row r="160" spans="7:17" s="44" customFormat="1" ht="9">
      <c r="G160" s="65"/>
      <c r="H160" s="65"/>
      <c r="I160" s="65"/>
      <c r="J160" s="65"/>
      <c r="K160" s="65"/>
      <c r="L160" s="65"/>
      <c r="M160" s="65"/>
      <c r="N160" s="65"/>
      <c r="O160" s="65"/>
      <c r="P160" s="101"/>
      <c r="Q160" s="66"/>
    </row>
    <row r="161" spans="7:17" s="44" customFormat="1" ht="9">
      <c r="G161" s="65"/>
      <c r="H161" s="65"/>
      <c r="I161" s="65"/>
      <c r="J161" s="65"/>
      <c r="K161" s="65"/>
      <c r="L161" s="65"/>
      <c r="M161" s="65"/>
      <c r="N161" s="65"/>
      <c r="O161" s="65"/>
      <c r="P161" s="101"/>
      <c r="Q161" s="66"/>
    </row>
    <row r="162" spans="7:17" s="44" customFormat="1" ht="9">
      <c r="G162" s="65"/>
      <c r="H162" s="65"/>
      <c r="I162" s="65"/>
      <c r="J162" s="65"/>
      <c r="K162" s="65"/>
      <c r="L162" s="65"/>
      <c r="M162" s="65"/>
      <c r="N162" s="65"/>
      <c r="O162" s="65"/>
      <c r="P162" s="101"/>
      <c r="Q162" s="66"/>
    </row>
    <row r="163" spans="7:17" s="44" customFormat="1" ht="9">
      <c r="G163" s="65"/>
      <c r="H163" s="65"/>
      <c r="I163" s="65"/>
      <c r="J163" s="65"/>
      <c r="K163" s="65"/>
      <c r="L163" s="65"/>
      <c r="M163" s="65"/>
      <c r="N163" s="65"/>
      <c r="O163" s="65"/>
      <c r="P163" s="101"/>
      <c r="Q163" s="66"/>
    </row>
    <row r="164" spans="7:17" s="44" customFormat="1" ht="9">
      <c r="G164" s="65"/>
      <c r="H164" s="65"/>
      <c r="I164" s="65"/>
      <c r="J164" s="65"/>
      <c r="K164" s="65"/>
      <c r="L164" s="65"/>
      <c r="M164" s="65"/>
      <c r="N164" s="65"/>
      <c r="O164" s="65"/>
      <c r="P164" s="101"/>
      <c r="Q164" s="66"/>
    </row>
    <row r="165" spans="7:17" s="44" customFormat="1" ht="9">
      <c r="G165" s="65"/>
      <c r="H165" s="65"/>
      <c r="I165" s="65"/>
      <c r="J165" s="65"/>
      <c r="K165" s="65"/>
      <c r="L165" s="65"/>
      <c r="M165" s="65"/>
      <c r="N165" s="65"/>
      <c r="O165" s="65"/>
      <c r="P165" s="101"/>
      <c r="Q165" s="66"/>
    </row>
    <row r="166" spans="7:17" s="44" customFormat="1" ht="9">
      <c r="G166" s="65"/>
      <c r="H166" s="65"/>
      <c r="I166" s="65"/>
      <c r="J166" s="65"/>
      <c r="K166" s="65"/>
      <c r="L166" s="65"/>
      <c r="M166" s="65"/>
      <c r="N166" s="65"/>
      <c r="O166" s="65"/>
      <c r="P166" s="101"/>
      <c r="Q166" s="66"/>
    </row>
    <row r="167" spans="7:17" s="44" customFormat="1" ht="9">
      <c r="G167" s="65"/>
      <c r="H167" s="65"/>
      <c r="I167" s="65"/>
      <c r="J167" s="65"/>
      <c r="K167" s="65"/>
      <c r="L167" s="65"/>
      <c r="M167" s="65"/>
      <c r="N167" s="65"/>
      <c r="O167" s="65"/>
      <c r="P167" s="101"/>
      <c r="Q167" s="66"/>
    </row>
    <row r="168" spans="7:17" s="44" customFormat="1" ht="9">
      <c r="G168" s="65"/>
      <c r="H168" s="65"/>
      <c r="I168" s="65"/>
      <c r="J168" s="65"/>
      <c r="K168" s="65"/>
      <c r="L168" s="65"/>
      <c r="M168" s="65"/>
      <c r="N168" s="65"/>
      <c r="O168" s="65"/>
      <c r="P168" s="101"/>
      <c r="Q168" s="66"/>
    </row>
    <row r="169" spans="7:17" s="44" customFormat="1" ht="9">
      <c r="G169" s="65"/>
      <c r="H169" s="65"/>
      <c r="I169" s="65"/>
      <c r="J169" s="65"/>
      <c r="K169" s="65"/>
      <c r="L169" s="65"/>
      <c r="M169" s="65"/>
      <c r="N169" s="65"/>
      <c r="O169" s="65"/>
      <c r="P169" s="101"/>
      <c r="Q169" s="66"/>
    </row>
    <row r="170" spans="7:17" s="44" customFormat="1" ht="9">
      <c r="G170" s="65"/>
      <c r="H170" s="65"/>
      <c r="I170" s="65"/>
      <c r="J170" s="65"/>
      <c r="K170" s="65"/>
      <c r="L170" s="65"/>
      <c r="M170" s="65"/>
      <c r="N170" s="65"/>
      <c r="O170" s="65"/>
      <c r="P170" s="101"/>
      <c r="Q170" s="66"/>
    </row>
    <row r="171" spans="7:17" s="44" customFormat="1" ht="9">
      <c r="G171" s="65"/>
      <c r="H171" s="65"/>
      <c r="I171" s="65"/>
      <c r="J171" s="65"/>
      <c r="K171" s="65"/>
      <c r="L171" s="65"/>
      <c r="M171" s="65"/>
      <c r="N171" s="65"/>
      <c r="O171" s="65"/>
      <c r="P171" s="101"/>
      <c r="Q171" s="66"/>
    </row>
    <row r="172" spans="7:17" s="44" customFormat="1" ht="9">
      <c r="G172" s="65"/>
      <c r="H172" s="65"/>
      <c r="I172" s="65"/>
      <c r="J172" s="65"/>
      <c r="K172" s="65"/>
      <c r="L172" s="65"/>
      <c r="M172" s="65"/>
      <c r="N172" s="65"/>
      <c r="O172" s="65"/>
      <c r="P172" s="101"/>
      <c r="Q172" s="66"/>
    </row>
    <row r="173" spans="7:17" s="44" customFormat="1" ht="9">
      <c r="G173" s="65"/>
      <c r="H173" s="65"/>
      <c r="I173" s="65"/>
      <c r="J173" s="65"/>
      <c r="K173" s="65"/>
      <c r="L173" s="65"/>
      <c r="M173" s="65"/>
      <c r="N173" s="65"/>
      <c r="O173" s="65"/>
      <c r="P173" s="101"/>
      <c r="Q173" s="66"/>
    </row>
    <row r="174" spans="7:17" s="44" customFormat="1" ht="9">
      <c r="G174" s="65"/>
      <c r="H174" s="65"/>
      <c r="I174" s="65"/>
      <c r="J174" s="65"/>
      <c r="K174" s="65"/>
      <c r="L174" s="65"/>
      <c r="M174" s="65"/>
      <c r="N174" s="65"/>
      <c r="O174" s="65"/>
      <c r="P174" s="101"/>
      <c r="Q174" s="66"/>
    </row>
    <row r="175" spans="7:17" s="44" customFormat="1" ht="9">
      <c r="G175" s="65"/>
      <c r="H175" s="65"/>
      <c r="I175" s="65"/>
      <c r="J175" s="65"/>
      <c r="K175" s="65"/>
      <c r="L175" s="65"/>
      <c r="M175" s="65"/>
      <c r="N175" s="65"/>
      <c r="O175" s="65"/>
      <c r="P175" s="101"/>
      <c r="Q175" s="66"/>
    </row>
    <row r="176" spans="7:17" s="44" customFormat="1" ht="9">
      <c r="G176" s="65"/>
      <c r="H176" s="65"/>
      <c r="I176" s="65"/>
      <c r="J176" s="65"/>
      <c r="K176" s="65"/>
      <c r="L176" s="65"/>
      <c r="M176" s="65"/>
      <c r="N176" s="65"/>
      <c r="O176" s="65"/>
      <c r="P176" s="101"/>
      <c r="Q176" s="66"/>
    </row>
    <row r="177" spans="7:17" s="44" customFormat="1" ht="9">
      <c r="G177" s="65"/>
      <c r="H177" s="65"/>
      <c r="I177" s="65"/>
      <c r="J177" s="65"/>
      <c r="K177" s="65"/>
      <c r="L177" s="65"/>
      <c r="M177" s="65"/>
      <c r="N177" s="65"/>
      <c r="O177" s="65"/>
      <c r="P177" s="101"/>
      <c r="Q177" s="66"/>
    </row>
    <row r="178" spans="7:17" s="44" customFormat="1" ht="9">
      <c r="G178" s="65"/>
      <c r="H178" s="65"/>
      <c r="I178" s="65"/>
      <c r="J178" s="65"/>
      <c r="K178" s="65"/>
      <c r="L178" s="65"/>
      <c r="M178" s="65"/>
      <c r="N178" s="65"/>
      <c r="O178" s="65"/>
      <c r="P178" s="101"/>
      <c r="Q178" s="66"/>
    </row>
    <row r="179" spans="7:17" s="44" customFormat="1" ht="9">
      <c r="G179" s="65"/>
      <c r="H179" s="65"/>
      <c r="I179" s="65"/>
      <c r="J179" s="65"/>
      <c r="K179" s="65"/>
      <c r="L179" s="65"/>
      <c r="M179" s="65"/>
      <c r="N179" s="65"/>
      <c r="O179" s="65"/>
      <c r="P179" s="101"/>
      <c r="Q179" s="66"/>
    </row>
    <row r="180" spans="7:17" s="44" customFormat="1" ht="9">
      <c r="G180" s="65"/>
      <c r="H180" s="65"/>
      <c r="I180" s="65"/>
      <c r="J180" s="65"/>
      <c r="K180" s="65"/>
      <c r="L180" s="65"/>
      <c r="M180" s="65"/>
      <c r="N180" s="65"/>
      <c r="O180" s="65"/>
      <c r="P180" s="101"/>
      <c r="Q180" s="66"/>
    </row>
    <row r="181" spans="7:17" s="44" customFormat="1" ht="9">
      <c r="G181" s="65"/>
      <c r="H181" s="65"/>
      <c r="I181" s="65"/>
      <c r="J181" s="65"/>
      <c r="K181" s="65"/>
      <c r="L181" s="65"/>
      <c r="M181" s="65"/>
      <c r="N181" s="65"/>
      <c r="O181" s="65"/>
      <c r="P181" s="101"/>
      <c r="Q181" s="66"/>
    </row>
    <row r="182" spans="7:17" s="44" customFormat="1" ht="9">
      <c r="G182" s="65"/>
      <c r="H182" s="65"/>
      <c r="I182" s="65"/>
      <c r="J182" s="65"/>
      <c r="K182" s="65"/>
      <c r="L182" s="65"/>
      <c r="M182" s="65"/>
      <c r="N182" s="65"/>
      <c r="O182" s="65"/>
      <c r="P182" s="101"/>
      <c r="Q182" s="66"/>
    </row>
    <row r="183" spans="7:17" s="44" customFormat="1" ht="9">
      <c r="G183" s="65"/>
      <c r="H183" s="65"/>
      <c r="I183" s="65"/>
      <c r="J183" s="65"/>
      <c r="K183" s="65"/>
      <c r="L183" s="65"/>
      <c r="M183" s="65"/>
      <c r="N183" s="65"/>
      <c r="O183" s="65"/>
      <c r="P183" s="101"/>
      <c r="Q183" s="66"/>
    </row>
    <row r="184" spans="7:17" s="44" customFormat="1" ht="9">
      <c r="G184" s="65"/>
      <c r="H184" s="65"/>
      <c r="I184" s="65"/>
      <c r="J184" s="65"/>
      <c r="K184" s="65"/>
      <c r="L184" s="65"/>
      <c r="M184" s="65"/>
      <c r="N184" s="65"/>
      <c r="O184" s="65"/>
      <c r="P184" s="101"/>
      <c r="Q184" s="66"/>
    </row>
    <row r="185" spans="7:17" s="44" customFormat="1" ht="9">
      <c r="G185" s="65"/>
      <c r="H185" s="65"/>
      <c r="I185" s="65"/>
      <c r="J185" s="65"/>
      <c r="K185" s="65"/>
      <c r="L185" s="65"/>
      <c r="M185" s="65"/>
      <c r="N185" s="65"/>
      <c r="O185" s="65"/>
      <c r="P185" s="101"/>
      <c r="Q185" s="66"/>
    </row>
    <row r="186" spans="7:17" s="44" customFormat="1" ht="9">
      <c r="G186" s="65"/>
      <c r="H186" s="65"/>
      <c r="I186" s="65"/>
      <c r="J186" s="65"/>
      <c r="K186" s="65"/>
      <c r="L186" s="65"/>
      <c r="M186" s="65"/>
      <c r="N186" s="65"/>
      <c r="O186" s="65"/>
      <c r="P186" s="101"/>
      <c r="Q186" s="66"/>
    </row>
    <row r="187" spans="7:17" s="44" customFormat="1" ht="9">
      <c r="G187" s="65"/>
      <c r="H187" s="65"/>
      <c r="I187" s="65"/>
      <c r="J187" s="65"/>
      <c r="K187" s="65"/>
      <c r="L187" s="65"/>
      <c r="M187" s="65"/>
      <c r="N187" s="65"/>
      <c r="O187" s="65"/>
      <c r="P187" s="101"/>
      <c r="Q187" s="66"/>
    </row>
    <row r="188" spans="7:17" s="44" customFormat="1" ht="9">
      <c r="G188" s="65"/>
      <c r="H188" s="65"/>
      <c r="I188" s="65"/>
      <c r="J188" s="65"/>
      <c r="K188" s="65"/>
      <c r="L188" s="65"/>
      <c r="M188" s="65"/>
      <c r="N188" s="65"/>
      <c r="O188" s="65"/>
      <c r="P188" s="101"/>
      <c r="Q188" s="66"/>
    </row>
    <row r="189" spans="7:17" s="44" customFormat="1" ht="9">
      <c r="G189" s="65"/>
      <c r="H189" s="65"/>
      <c r="I189" s="65"/>
      <c r="J189" s="65"/>
      <c r="K189" s="65"/>
      <c r="L189" s="65"/>
      <c r="M189" s="65"/>
      <c r="N189" s="65"/>
      <c r="O189" s="65"/>
      <c r="P189" s="101"/>
      <c r="Q189" s="66"/>
    </row>
    <row r="190" spans="7:17" s="44" customFormat="1" ht="9">
      <c r="G190" s="65"/>
      <c r="H190" s="65"/>
      <c r="I190" s="65"/>
      <c r="J190" s="65"/>
      <c r="K190" s="65"/>
      <c r="L190" s="65"/>
      <c r="M190" s="65"/>
      <c r="N190" s="65"/>
      <c r="O190" s="65"/>
      <c r="P190" s="101"/>
      <c r="Q190" s="66"/>
    </row>
    <row r="191" spans="7:17" s="44" customFormat="1" ht="9">
      <c r="G191" s="65"/>
      <c r="H191" s="65"/>
      <c r="I191" s="65"/>
      <c r="J191" s="65"/>
      <c r="K191" s="65"/>
      <c r="L191" s="65"/>
      <c r="M191" s="65"/>
      <c r="N191" s="65"/>
      <c r="O191" s="65"/>
      <c r="P191" s="101"/>
      <c r="Q191" s="66"/>
    </row>
    <row r="192" spans="7:17" s="44" customFormat="1" ht="9">
      <c r="G192" s="65"/>
      <c r="H192" s="65"/>
      <c r="I192" s="65"/>
      <c r="J192" s="65"/>
      <c r="K192" s="65"/>
      <c r="L192" s="65"/>
      <c r="M192" s="65"/>
      <c r="N192" s="65"/>
      <c r="O192" s="65"/>
      <c r="P192" s="101"/>
      <c r="Q192" s="66"/>
    </row>
    <row r="193" spans="7:17" s="44" customFormat="1" ht="9">
      <c r="G193" s="65"/>
      <c r="H193" s="65"/>
      <c r="I193" s="65"/>
      <c r="J193" s="65"/>
      <c r="K193" s="65"/>
      <c r="L193" s="65"/>
      <c r="M193" s="65"/>
      <c r="N193" s="65"/>
      <c r="O193" s="65"/>
      <c r="P193" s="101"/>
      <c r="Q193" s="66"/>
    </row>
    <row r="194" spans="7:17" s="44" customFormat="1" ht="9">
      <c r="G194" s="65"/>
      <c r="H194" s="65"/>
      <c r="I194" s="65"/>
      <c r="J194" s="65"/>
      <c r="K194" s="65"/>
      <c r="L194" s="65"/>
      <c r="M194" s="65"/>
      <c r="N194" s="65"/>
      <c r="O194" s="65"/>
      <c r="P194" s="101"/>
      <c r="Q194" s="66"/>
    </row>
    <row r="195" spans="7:17" s="44" customFormat="1" ht="9">
      <c r="G195" s="65"/>
      <c r="H195" s="65"/>
      <c r="I195" s="65"/>
      <c r="J195" s="65"/>
      <c r="K195" s="65"/>
      <c r="L195" s="65"/>
      <c r="M195" s="65"/>
      <c r="N195" s="65"/>
      <c r="O195" s="65"/>
      <c r="P195" s="101"/>
      <c r="Q195" s="66"/>
    </row>
    <row r="196" spans="7:17" s="44" customFormat="1" ht="9">
      <c r="G196" s="65"/>
      <c r="H196" s="65"/>
      <c r="I196" s="65"/>
      <c r="J196" s="65"/>
      <c r="K196" s="65"/>
      <c r="L196" s="65"/>
      <c r="M196" s="65"/>
      <c r="N196" s="65"/>
      <c r="O196" s="65"/>
      <c r="P196" s="101"/>
      <c r="Q196" s="66"/>
    </row>
    <row r="197" spans="7:17" s="44" customFormat="1" ht="9">
      <c r="G197" s="65"/>
      <c r="H197" s="65"/>
      <c r="I197" s="65"/>
      <c r="J197" s="65"/>
      <c r="K197" s="65"/>
      <c r="L197" s="65"/>
      <c r="M197" s="65"/>
      <c r="N197" s="65"/>
      <c r="O197" s="65"/>
      <c r="P197" s="101"/>
      <c r="Q197" s="66"/>
    </row>
    <row r="198" spans="7:17" s="44" customFormat="1" ht="9">
      <c r="G198" s="65"/>
      <c r="H198" s="65"/>
      <c r="I198" s="65"/>
      <c r="J198" s="65"/>
      <c r="K198" s="65"/>
      <c r="L198" s="65"/>
      <c r="M198" s="65"/>
      <c r="N198" s="65"/>
      <c r="O198" s="65"/>
      <c r="P198" s="101"/>
      <c r="Q198" s="66"/>
    </row>
    <row r="199" spans="7:17" s="44" customFormat="1" ht="9">
      <c r="G199" s="65"/>
      <c r="H199" s="65"/>
      <c r="I199" s="65"/>
      <c r="J199" s="65"/>
      <c r="K199" s="65"/>
      <c r="L199" s="65"/>
      <c r="M199" s="65"/>
      <c r="N199" s="65"/>
      <c r="O199" s="65"/>
      <c r="P199" s="101"/>
      <c r="Q199" s="66"/>
    </row>
    <row r="200" spans="7:17" s="44" customFormat="1" ht="9">
      <c r="G200" s="65"/>
      <c r="H200" s="65"/>
      <c r="I200" s="65"/>
      <c r="J200" s="65"/>
      <c r="K200" s="65"/>
      <c r="L200" s="65"/>
      <c r="M200" s="65"/>
      <c r="N200" s="65"/>
      <c r="O200" s="65"/>
      <c r="P200" s="101"/>
      <c r="Q200" s="66"/>
    </row>
    <row r="201" spans="7:17" s="44" customFormat="1" ht="9">
      <c r="G201" s="65"/>
      <c r="H201" s="65"/>
      <c r="I201" s="65"/>
      <c r="J201" s="65"/>
      <c r="K201" s="65"/>
      <c r="L201" s="65"/>
      <c r="M201" s="65"/>
      <c r="N201" s="65"/>
      <c r="O201" s="65"/>
      <c r="P201" s="101"/>
      <c r="Q201" s="66"/>
    </row>
    <row r="202" spans="7:17" s="44" customFormat="1" ht="9">
      <c r="G202" s="65"/>
      <c r="H202" s="65"/>
      <c r="I202" s="65"/>
      <c r="J202" s="65"/>
      <c r="K202" s="65"/>
      <c r="L202" s="65"/>
      <c r="M202" s="65"/>
      <c r="N202" s="65"/>
      <c r="O202" s="65"/>
      <c r="P202" s="101"/>
      <c r="Q202" s="66"/>
    </row>
    <row r="203" spans="7:17" s="44" customFormat="1" ht="9">
      <c r="G203" s="65"/>
      <c r="H203" s="65"/>
      <c r="I203" s="65"/>
      <c r="J203" s="65"/>
      <c r="K203" s="65"/>
      <c r="L203" s="65"/>
      <c r="M203" s="65"/>
      <c r="N203" s="65"/>
      <c r="O203" s="65"/>
      <c r="P203" s="101"/>
      <c r="Q203" s="66"/>
    </row>
    <row r="204" spans="7:17" s="44" customFormat="1" ht="9">
      <c r="G204" s="65"/>
      <c r="H204" s="65"/>
      <c r="I204" s="65"/>
      <c r="J204" s="65"/>
      <c r="K204" s="65"/>
      <c r="L204" s="65"/>
      <c r="M204" s="65"/>
      <c r="N204" s="65"/>
      <c r="O204" s="65"/>
      <c r="P204" s="101"/>
      <c r="Q204" s="66"/>
    </row>
    <row r="205" spans="7:17" s="44" customFormat="1" ht="9">
      <c r="G205" s="65"/>
      <c r="H205" s="65"/>
      <c r="I205" s="65"/>
      <c r="J205" s="65"/>
      <c r="K205" s="65"/>
      <c r="L205" s="65"/>
      <c r="M205" s="65"/>
      <c r="N205" s="65"/>
      <c r="O205" s="65"/>
      <c r="P205" s="101"/>
      <c r="Q205" s="66"/>
    </row>
    <row r="206" spans="7:17" s="44" customFormat="1" ht="9">
      <c r="G206" s="65"/>
      <c r="H206" s="65"/>
      <c r="I206" s="65"/>
      <c r="J206" s="65"/>
      <c r="K206" s="65"/>
      <c r="L206" s="65"/>
      <c r="M206" s="65"/>
      <c r="N206" s="65"/>
      <c r="O206" s="65"/>
      <c r="P206" s="101"/>
      <c r="Q206" s="66"/>
    </row>
    <row r="207" spans="7:17" s="44" customFormat="1" ht="9">
      <c r="G207" s="65"/>
      <c r="H207" s="65"/>
      <c r="I207" s="65"/>
      <c r="J207" s="65"/>
      <c r="K207" s="65"/>
      <c r="L207" s="65"/>
      <c r="M207" s="65"/>
      <c r="N207" s="65"/>
      <c r="O207" s="65"/>
      <c r="P207" s="101"/>
      <c r="Q207" s="66"/>
    </row>
    <row r="208" spans="7:17" s="44" customFormat="1" ht="9">
      <c r="G208" s="65"/>
      <c r="H208" s="65"/>
      <c r="I208" s="65"/>
      <c r="J208" s="65"/>
      <c r="K208" s="65"/>
      <c r="L208" s="65"/>
      <c r="M208" s="65"/>
      <c r="N208" s="65"/>
      <c r="O208" s="65"/>
      <c r="P208" s="101"/>
      <c r="Q208" s="66"/>
    </row>
    <row r="209" spans="7:17" s="44" customFormat="1" ht="9">
      <c r="G209" s="65"/>
      <c r="H209" s="65"/>
      <c r="I209" s="65"/>
      <c r="J209" s="65"/>
      <c r="K209" s="65"/>
      <c r="L209" s="65"/>
      <c r="M209" s="65"/>
      <c r="N209" s="65"/>
      <c r="O209" s="65"/>
      <c r="P209" s="101"/>
      <c r="Q209" s="66"/>
    </row>
    <row r="210" spans="7:17" s="44" customFormat="1" ht="9">
      <c r="G210" s="65"/>
      <c r="H210" s="65"/>
      <c r="I210" s="65"/>
      <c r="J210" s="65"/>
      <c r="K210" s="65"/>
      <c r="L210" s="65"/>
      <c r="M210" s="65"/>
      <c r="N210" s="65"/>
      <c r="O210" s="65"/>
      <c r="P210" s="101"/>
      <c r="Q210" s="66"/>
    </row>
    <row r="211" spans="7:17" s="44" customFormat="1" ht="9">
      <c r="G211" s="65"/>
      <c r="H211" s="65"/>
      <c r="I211" s="65"/>
      <c r="J211" s="65"/>
      <c r="K211" s="65"/>
      <c r="L211" s="65"/>
      <c r="M211" s="65"/>
      <c r="N211" s="65"/>
      <c r="O211" s="65"/>
      <c r="P211" s="101"/>
      <c r="Q211" s="66"/>
    </row>
    <row r="212" spans="7:17" s="44" customFormat="1" ht="9">
      <c r="G212" s="65"/>
      <c r="H212" s="65"/>
      <c r="I212" s="65"/>
      <c r="J212" s="65"/>
      <c r="K212" s="65"/>
      <c r="L212" s="65"/>
      <c r="M212" s="65"/>
      <c r="N212" s="65"/>
      <c r="O212" s="65"/>
      <c r="P212" s="101"/>
      <c r="Q212" s="66"/>
    </row>
    <row r="213" spans="7:17" s="44" customFormat="1" ht="9">
      <c r="G213" s="65"/>
      <c r="H213" s="65"/>
      <c r="I213" s="65"/>
      <c r="J213" s="65"/>
      <c r="K213" s="65"/>
      <c r="L213" s="65"/>
      <c r="M213" s="65"/>
      <c r="N213" s="65"/>
      <c r="O213" s="65"/>
      <c r="P213" s="101"/>
      <c r="Q213" s="66"/>
    </row>
    <row r="214" spans="7:17" s="44" customFormat="1" ht="9">
      <c r="G214" s="65"/>
      <c r="H214" s="65"/>
      <c r="I214" s="65"/>
      <c r="J214" s="65"/>
      <c r="K214" s="65"/>
      <c r="L214" s="65"/>
      <c r="M214" s="65"/>
      <c r="N214" s="65"/>
      <c r="O214" s="65"/>
      <c r="P214" s="101"/>
      <c r="Q214" s="66"/>
    </row>
    <row r="215" spans="7:17" s="44" customFormat="1" ht="9">
      <c r="G215" s="65"/>
      <c r="H215" s="65"/>
      <c r="I215" s="65"/>
      <c r="J215" s="65"/>
      <c r="K215" s="65"/>
      <c r="L215" s="65"/>
      <c r="M215" s="65"/>
      <c r="N215" s="65"/>
      <c r="O215" s="65"/>
      <c r="P215" s="101"/>
      <c r="Q215" s="66"/>
    </row>
    <row r="216" spans="7:17" s="44" customFormat="1" ht="9">
      <c r="G216" s="65"/>
      <c r="H216" s="65"/>
      <c r="I216" s="65"/>
      <c r="J216" s="65"/>
      <c r="K216" s="65"/>
      <c r="L216" s="65"/>
      <c r="M216" s="65"/>
      <c r="N216" s="65"/>
      <c r="O216" s="65"/>
      <c r="P216" s="101"/>
      <c r="Q216" s="66"/>
    </row>
    <row r="217" spans="7:17" s="44" customFormat="1" ht="9">
      <c r="G217" s="65"/>
      <c r="H217" s="65"/>
      <c r="I217" s="65"/>
      <c r="J217" s="65"/>
      <c r="K217" s="65"/>
      <c r="L217" s="65"/>
      <c r="M217" s="65"/>
      <c r="N217" s="65"/>
      <c r="O217" s="65"/>
      <c r="P217" s="101"/>
      <c r="Q217" s="66"/>
    </row>
    <row r="218" spans="7:17" s="44" customFormat="1" ht="9">
      <c r="G218" s="65"/>
      <c r="H218" s="65"/>
      <c r="I218" s="65"/>
      <c r="J218" s="65"/>
      <c r="K218" s="65"/>
      <c r="L218" s="65"/>
      <c r="M218" s="65"/>
      <c r="N218" s="65"/>
      <c r="O218" s="65"/>
      <c r="P218" s="101"/>
      <c r="Q218" s="66"/>
    </row>
    <row r="219" spans="7:17" s="44" customFormat="1" ht="9">
      <c r="G219" s="65"/>
      <c r="H219" s="65"/>
      <c r="I219" s="65"/>
      <c r="J219" s="65"/>
      <c r="K219" s="65"/>
      <c r="L219" s="65"/>
      <c r="M219" s="65"/>
      <c r="N219" s="65"/>
      <c r="O219" s="65"/>
      <c r="P219" s="101"/>
      <c r="Q219" s="66"/>
    </row>
    <row r="220" spans="7:17" s="44" customFormat="1" ht="9">
      <c r="G220" s="65"/>
      <c r="H220" s="65"/>
      <c r="I220" s="65"/>
      <c r="J220" s="65"/>
      <c r="K220" s="65"/>
      <c r="L220" s="65"/>
      <c r="M220" s="65"/>
      <c r="N220" s="65"/>
      <c r="O220" s="65"/>
      <c r="P220" s="101"/>
      <c r="Q220" s="66"/>
    </row>
    <row r="221" spans="7:17" s="44" customFormat="1" ht="9">
      <c r="G221" s="65"/>
      <c r="H221" s="65"/>
      <c r="I221" s="65"/>
      <c r="J221" s="65"/>
      <c r="K221" s="65"/>
      <c r="L221" s="65"/>
      <c r="M221" s="65"/>
      <c r="N221" s="65"/>
      <c r="O221" s="65"/>
      <c r="P221" s="101"/>
      <c r="Q221" s="66"/>
    </row>
    <row r="222" spans="7:17" s="44" customFormat="1" ht="9">
      <c r="G222" s="65"/>
      <c r="H222" s="65"/>
      <c r="I222" s="65"/>
      <c r="J222" s="65"/>
      <c r="K222" s="65"/>
      <c r="L222" s="65"/>
      <c r="M222" s="65"/>
      <c r="N222" s="65"/>
      <c r="O222" s="65"/>
      <c r="P222" s="101"/>
      <c r="Q222" s="66"/>
    </row>
    <row r="223" spans="7:17" s="44" customFormat="1" ht="9">
      <c r="G223" s="65"/>
      <c r="H223" s="65"/>
      <c r="I223" s="65"/>
      <c r="J223" s="65"/>
      <c r="K223" s="65"/>
      <c r="L223" s="65"/>
      <c r="M223" s="65"/>
      <c r="N223" s="65"/>
      <c r="O223" s="65"/>
      <c r="P223" s="101"/>
      <c r="Q223" s="66"/>
    </row>
    <row r="224" spans="7:17" s="44" customFormat="1" ht="9">
      <c r="G224" s="65"/>
      <c r="H224" s="65"/>
      <c r="I224" s="65"/>
      <c r="J224" s="65"/>
      <c r="K224" s="65"/>
      <c r="L224" s="65"/>
      <c r="M224" s="65"/>
      <c r="N224" s="65"/>
      <c r="O224" s="65"/>
      <c r="P224" s="101"/>
      <c r="Q224" s="66"/>
    </row>
    <row r="225" spans="7:17" s="44" customFormat="1" ht="9">
      <c r="G225" s="65"/>
      <c r="H225" s="65"/>
      <c r="I225" s="65"/>
      <c r="J225" s="65"/>
      <c r="K225" s="65"/>
      <c r="L225" s="65"/>
      <c r="M225" s="65"/>
      <c r="N225" s="65"/>
      <c r="O225" s="65"/>
      <c r="P225" s="101"/>
      <c r="Q225" s="66"/>
    </row>
    <row r="226" spans="7:17" s="44" customFormat="1" ht="9">
      <c r="G226" s="65"/>
      <c r="H226" s="65"/>
      <c r="I226" s="65"/>
      <c r="J226" s="65"/>
      <c r="K226" s="65"/>
      <c r="L226" s="65"/>
      <c r="M226" s="65"/>
      <c r="N226" s="65"/>
      <c r="O226" s="65"/>
      <c r="P226" s="101"/>
      <c r="Q226" s="66"/>
    </row>
    <row r="227" spans="7:17" s="44" customFormat="1" ht="9">
      <c r="G227" s="65"/>
      <c r="H227" s="65"/>
      <c r="I227" s="65"/>
      <c r="J227" s="65"/>
      <c r="K227" s="65"/>
      <c r="L227" s="65"/>
      <c r="M227" s="65"/>
      <c r="N227" s="65"/>
      <c r="O227" s="65"/>
      <c r="P227" s="101"/>
      <c r="Q227" s="66"/>
    </row>
    <row r="228" spans="7:17" s="44" customFormat="1" ht="9">
      <c r="G228" s="65"/>
      <c r="H228" s="65"/>
      <c r="I228" s="65"/>
      <c r="J228" s="65"/>
      <c r="K228" s="65"/>
      <c r="L228" s="65"/>
      <c r="M228" s="65"/>
      <c r="N228" s="65"/>
      <c r="O228" s="65"/>
      <c r="P228" s="101"/>
      <c r="Q228" s="66"/>
    </row>
    <row r="229" spans="7:17" s="44" customFormat="1" ht="9">
      <c r="G229" s="65"/>
      <c r="H229" s="65"/>
      <c r="I229" s="65"/>
      <c r="J229" s="65"/>
      <c r="K229" s="65"/>
      <c r="L229" s="65"/>
      <c r="M229" s="65"/>
      <c r="N229" s="65"/>
      <c r="O229" s="65"/>
      <c r="P229" s="101"/>
      <c r="Q229" s="66"/>
    </row>
    <row r="230" spans="7:17" s="44" customFormat="1" ht="9">
      <c r="G230" s="65"/>
      <c r="H230" s="65"/>
      <c r="I230" s="65"/>
      <c r="J230" s="65"/>
      <c r="K230" s="65"/>
      <c r="L230" s="65"/>
      <c r="M230" s="65"/>
      <c r="N230" s="65"/>
      <c r="O230" s="65"/>
      <c r="P230" s="101"/>
      <c r="Q230" s="66"/>
    </row>
    <row r="231" spans="7:17" s="44" customFormat="1" ht="9">
      <c r="G231" s="65"/>
      <c r="H231" s="65"/>
      <c r="I231" s="65"/>
      <c r="J231" s="65"/>
      <c r="K231" s="65"/>
      <c r="L231" s="65"/>
      <c r="M231" s="65"/>
      <c r="N231" s="65"/>
      <c r="O231" s="65"/>
      <c r="P231" s="101"/>
      <c r="Q231" s="66"/>
    </row>
    <row r="232" spans="7:17" s="44" customFormat="1" ht="9">
      <c r="G232" s="65"/>
      <c r="H232" s="65"/>
      <c r="I232" s="65"/>
      <c r="J232" s="65"/>
      <c r="K232" s="65"/>
      <c r="L232" s="65"/>
      <c r="M232" s="65"/>
      <c r="N232" s="65"/>
      <c r="O232" s="65"/>
      <c r="P232" s="101"/>
      <c r="Q232" s="66"/>
    </row>
    <row r="233" spans="7:17" s="44" customFormat="1" ht="9">
      <c r="G233" s="65"/>
      <c r="H233" s="65"/>
      <c r="I233" s="65"/>
      <c r="J233" s="65"/>
      <c r="K233" s="65"/>
      <c r="L233" s="65"/>
      <c r="M233" s="65"/>
      <c r="N233" s="65"/>
      <c r="O233" s="65"/>
      <c r="P233" s="101"/>
      <c r="Q233" s="66"/>
    </row>
    <row r="234" spans="7:17" s="44" customFormat="1" ht="9">
      <c r="G234" s="65"/>
      <c r="H234" s="65"/>
      <c r="I234" s="65"/>
      <c r="J234" s="65"/>
      <c r="K234" s="65"/>
      <c r="L234" s="65"/>
      <c r="M234" s="65"/>
      <c r="N234" s="65"/>
      <c r="O234" s="65"/>
      <c r="P234" s="101"/>
      <c r="Q234" s="66"/>
    </row>
    <row r="235" spans="7:17" s="44" customFormat="1" ht="9">
      <c r="G235" s="65"/>
      <c r="H235" s="65"/>
      <c r="I235" s="65"/>
      <c r="J235" s="65"/>
      <c r="K235" s="65"/>
      <c r="L235" s="65"/>
      <c r="M235" s="65"/>
      <c r="N235" s="65"/>
      <c r="O235" s="65"/>
      <c r="P235" s="101"/>
      <c r="Q235" s="66"/>
    </row>
    <row r="236" spans="7:17" s="44" customFormat="1" ht="9">
      <c r="G236" s="65"/>
      <c r="H236" s="65"/>
      <c r="I236" s="65"/>
      <c r="J236" s="65"/>
      <c r="K236" s="65"/>
      <c r="L236" s="65"/>
      <c r="M236" s="65"/>
      <c r="N236" s="65"/>
      <c r="O236" s="65"/>
      <c r="P236" s="101"/>
      <c r="Q236" s="66"/>
    </row>
    <row r="237" spans="7:17" s="44" customFormat="1" ht="9">
      <c r="G237" s="65"/>
      <c r="H237" s="65"/>
      <c r="I237" s="65"/>
      <c r="J237" s="65"/>
      <c r="K237" s="65"/>
      <c r="L237" s="65"/>
      <c r="M237" s="65"/>
      <c r="N237" s="65"/>
      <c r="O237" s="65"/>
      <c r="P237" s="101"/>
      <c r="Q237" s="66"/>
    </row>
    <row r="238" spans="7:17" s="44" customFormat="1" ht="9">
      <c r="G238" s="65"/>
      <c r="H238" s="65"/>
      <c r="I238" s="65"/>
      <c r="J238" s="65"/>
      <c r="K238" s="65"/>
      <c r="L238" s="65"/>
      <c r="M238" s="65"/>
      <c r="N238" s="65"/>
      <c r="O238" s="65"/>
      <c r="P238" s="101"/>
      <c r="Q238" s="66"/>
    </row>
    <row r="239" spans="7:17" s="44" customFormat="1" ht="9">
      <c r="G239" s="65"/>
      <c r="H239" s="65"/>
      <c r="I239" s="65"/>
      <c r="J239" s="65"/>
      <c r="K239" s="65"/>
      <c r="L239" s="65"/>
      <c r="M239" s="65"/>
      <c r="N239" s="65"/>
      <c r="O239" s="65"/>
      <c r="P239" s="101"/>
      <c r="Q239" s="66"/>
    </row>
    <row r="240" spans="7:17" s="44" customFormat="1" ht="9">
      <c r="G240" s="65"/>
      <c r="H240" s="65"/>
      <c r="I240" s="65"/>
      <c r="J240" s="65"/>
      <c r="K240" s="65"/>
      <c r="L240" s="65"/>
      <c r="M240" s="65"/>
      <c r="N240" s="65"/>
      <c r="O240" s="65"/>
      <c r="P240" s="101"/>
      <c r="Q240" s="66"/>
    </row>
    <row r="241" spans="7:17" s="44" customFormat="1" ht="9">
      <c r="G241" s="65"/>
      <c r="H241" s="65"/>
      <c r="I241" s="65"/>
      <c r="J241" s="65"/>
      <c r="K241" s="65"/>
      <c r="L241" s="65"/>
      <c r="M241" s="65"/>
      <c r="N241" s="65"/>
      <c r="O241" s="65"/>
      <c r="P241" s="101"/>
      <c r="Q241" s="66"/>
    </row>
    <row r="242" spans="7:17" s="44" customFormat="1" ht="9">
      <c r="G242" s="65"/>
      <c r="H242" s="65"/>
      <c r="I242" s="65"/>
      <c r="J242" s="65"/>
      <c r="K242" s="65"/>
      <c r="L242" s="65"/>
      <c r="M242" s="65"/>
      <c r="N242" s="65"/>
      <c r="O242" s="65"/>
      <c r="P242" s="101"/>
      <c r="Q242" s="66"/>
    </row>
    <row r="243" spans="7:17" s="44" customFormat="1" ht="9">
      <c r="G243" s="65"/>
      <c r="H243" s="65"/>
      <c r="I243" s="65"/>
      <c r="J243" s="65"/>
      <c r="K243" s="65"/>
      <c r="L243" s="65"/>
      <c r="M243" s="65"/>
      <c r="N243" s="65"/>
      <c r="O243" s="65"/>
      <c r="P243" s="101"/>
      <c r="Q243" s="66"/>
    </row>
    <row r="244" spans="7:17" s="44" customFormat="1" ht="9">
      <c r="G244" s="65"/>
      <c r="H244" s="65"/>
      <c r="I244" s="65"/>
      <c r="J244" s="65"/>
      <c r="K244" s="65"/>
      <c r="L244" s="65"/>
      <c r="M244" s="65"/>
      <c r="N244" s="65"/>
      <c r="O244" s="65"/>
      <c r="P244" s="101"/>
      <c r="Q244" s="66"/>
    </row>
    <row r="245" spans="7:17" s="44" customFormat="1" ht="9">
      <c r="G245" s="65"/>
      <c r="H245" s="65"/>
      <c r="I245" s="65"/>
      <c r="J245" s="65"/>
      <c r="K245" s="65"/>
      <c r="L245" s="65"/>
      <c r="M245" s="65"/>
      <c r="N245" s="65"/>
      <c r="O245" s="65"/>
      <c r="P245" s="101"/>
      <c r="Q245" s="66"/>
    </row>
    <row r="246" spans="7:17" s="44" customFormat="1" ht="9">
      <c r="G246" s="65"/>
      <c r="H246" s="65"/>
      <c r="I246" s="65"/>
      <c r="J246" s="65"/>
      <c r="K246" s="65"/>
      <c r="L246" s="65"/>
      <c r="M246" s="65"/>
      <c r="N246" s="65"/>
      <c r="O246" s="65"/>
      <c r="P246" s="101"/>
      <c r="Q246" s="66"/>
    </row>
    <row r="247" spans="7:17" s="44" customFormat="1" ht="9">
      <c r="G247" s="65"/>
      <c r="H247" s="65"/>
      <c r="I247" s="65"/>
      <c r="J247" s="65"/>
      <c r="K247" s="65"/>
      <c r="L247" s="65"/>
      <c r="M247" s="65"/>
      <c r="N247" s="65"/>
      <c r="O247" s="65"/>
      <c r="P247" s="101"/>
      <c r="Q247" s="66"/>
    </row>
    <row r="248" spans="7:17" s="44" customFormat="1" ht="9">
      <c r="G248" s="65"/>
      <c r="H248" s="65"/>
      <c r="I248" s="65"/>
      <c r="J248" s="65"/>
      <c r="K248" s="65"/>
      <c r="L248" s="65"/>
      <c r="M248" s="65"/>
      <c r="N248" s="65"/>
      <c r="O248" s="65"/>
      <c r="P248" s="101"/>
      <c r="Q248" s="66"/>
    </row>
    <row r="249" spans="7:17" s="44" customFormat="1" ht="9">
      <c r="G249" s="65"/>
      <c r="H249" s="65"/>
      <c r="I249" s="65"/>
      <c r="J249" s="65"/>
      <c r="K249" s="65"/>
      <c r="L249" s="65"/>
      <c r="M249" s="65"/>
      <c r="N249" s="65"/>
      <c r="O249" s="65"/>
      <c r="P249" s="101"/>
      <c r="Q249" s="66"/>
    </row>
    <row r="250" spans="7:17" s="44" customFormat="1" ht="9">
      <c r="G250" s="65"/>
      <c r="H250" s="65"/>
      <c r="I250" s="65"/>
      <c r="J250" s="65"/>
      <c r="K250" s="65"/>
      <c r="L250" s="65"/>
      <c r="M250" s="65"/>
      <c r="N250" s="65"/>
      <c r="O250" s="65"/>
      <c r="P250" s="101"/>
      <c r="Q250" s="66"/>
    </row>
    <row r="251" spans="7:17" s="44" customFormat="1" ht="9">
      <c r="G251" s="65"/>
      <c r="H251" s="65"/>
      <c r="I251" s="65"/>
      <c r="J251" s="65"/>
      <c r="K251" s="65"/>
      <c r="L251" s="65"/>
      <c r="M251" s="65"/>
      <c r="N251" s="65"/>
      <c r="O251" s="65"/>
      <c r="P251" s="101"/>
      <c r="Q251" s="66"/>
    </row>
    <row r="252" spans="7:17" s="44" customFormat="1" ht="9">
      <c r="G252" s="65"/>
      <c r="H252" s="65"/>
      <c r="I252" s="65"/>
      <c r="J252" s="65"/>
      <c r="K252" s="65"/>
      <c r="L252" s="65"/>
      <c r="M252" s="65"/>
      <c r="N252" s="65"/>
      <c r="O252" s="65"/>
      <c r="P252" s="101"/>
      <c r="Q252" s="66"/>
    </row>
    <row r="253" spans="7:17" s="44" customFormat="1" ht="9">
      <c r="G253" s="65"/>
      <c r="H253" s="65"/>
      <c r="I253" s="65"/>
      <c r="J253" s="65"/>
      <c r="K253" s="65"/>
      <c r="L253" s="65"/>
      <c r="M253" s="65"/>
      <c r="N253" s="65"/>
      <c r="O253" s="65"/>
      <c r="P253" s="101"/>
      <c r="Q253" s="66"/>
    </row>
    <row r="254" spans="7:17" s="44" customFormat="1" ht="9">
      <c r="G254" s="65"/>
      <c r="H254" s="65"/>
      <c r="I254" s="65"/>
      <c r="J254" s="65"/>
      <c r="K254" s="65"/>
      <c r="L254" s="65"/>
      <c r="M254" s="65"/>
      <c r="N254" s="65"/>
      <c r="O254" s="65"/>
      <c r="P254" s="101"/>
      <c r="Q254" s="66"/>
    </row>
    <row r="255" spans="7:17" s="44" customFormat="1" ht="9">
      <c r="G255" s="65"/>
      <c r="H255" s="65"/>
      <c r="I255" s="65"/>
      <c r="J255" s="65"/>
      <c r="K255" s="65"/>
      <c r="L255" s="65"/>
      <c r="M255" s="65"/>
      <c r="N255" s="65"/>
      <c r="O255" s="65"/>
      <c r="P255" s="101"/>
      <c r="Q255" s="66"/>
    </row>
    <row r="256" spans="7:17" s="44" customFormat="1" ht="9">
      <c r="G256" s="65"/>
      <c r="H256" s="65"/>
      <c r="I256" s="65"/>
      <c r="J256" s="65"/>
      <c r="K256" s="65"/>
      <c r="L256" s="65"/>
      <c r="M256" s="65"/>
      <c r="N256" s="65"/>
      <c r="O256" s="65"/>
      <c r="P256" s="101"/>
      <c r="Q256" s="66"/>
    </row>
    <row r="257" spans="7:17" s="44" customFormat="1" ht="9">
      <c r="G257" s="65"/>
      <c r="H257" s="65"/>
      <c r="I257" s="65"/>
      <c r="J257" s="65"/>
      <c r="K257" s="65"/>
      <c r="L257" s="65"/>
      <c r="M257" s="65"/>
      <c r="N257" s="65"/>
      <c r="O257" s="65"/>
      <c r="P257" s="101"/>
      <c r="Q257" s="66"/>
    </row>
    <row r="258" spans="7:17" s="44" customFormat="1" ht="9">
      <c r="G258" s="65"/>
      <c r="H258" s="65"/>
      <c r="I258" s="65"/>
      <c r="J258" s="65"/>
      <c r="K258" s="65"/>
      <c r="L258" s="65"/>
      <c r="M258" s="65"/>
      <c r="N258" s="65"/>
      <c r="O258" s="65"/>
      <c r="P258" s="101"/>
      <c r="Q258" s="66"/>
    </row>
    <row r="259" spans="7:17" s="44" customFormat="1" ht="9">
      <c r="G259" s="65"/>
      <c r="H259" s="65"/>
      <c r="I259" s="65"/>
      <c r="J259" s="65"/>
      <c r="K259" s="65"/>
      <c r="L259" s="65"/>
      <c r="M259" s="65"/>
      <c r="N259" s="65"/>
      <c r="O259" s="65"/>
      <c r="P259" s="101"/>
      <c r="Q259" s="66"/>
    </row>
    <row r="260" spans="7:17" s="44" customFormat="1" ht="9">
      <c r="G260" s="65"/>
      <c r="H260" s="65"/>
      <c r="I260" s="65"/>
      <c r="J260" s="65"/>
      <c r="K260" s="65"/>
      <c r="L260" s="65"/>
      <c r="M260" s="65"/>
      <c r="N260" s="65"/>
      <c r="O260" s="65"/>
      <c r="P260" s="101"/>
      <c r="Q260" s="66"/>
    </row>
    <row r="261" spans="7:17" s="44" customFormat="1" ht="9">
      <c r="G261" s="65"/>
      <c r="H261" s="65"/>
      <c r="I261" s="65"/>
      <c r="J261" s="65"/>
      <c r="K261" s="65"/>
      <c r="L261" s="65"/>
      <c r="M261" s="65"/>
      <c r="N261" s="65"/>
      <c r="O261" s="65"/>
      <c r="P261" s="101"/>
      <c r="Q261" s="66"/>
    </row>
    <row r="262" spans="7:17" s="44" customFormat="1" ht="9">
      <c r="G262" s="65"/>
      <c r="H262" s="65"/>
      <c r="I262" s="65"/>
      <c r="J262" s="65"/>
      <c r="K262" s="65"/>
      <c r="L262" s="65"/>
      <c r="M262" s="65"/>
      <c r="N262" s="65"/>
      <c r="O262" s="65"/>
      <c r="P262" s="101"/>
      <c r="Q262" s="66"/>
    </row>
    <row r="263" spans="7:17" s="44" customFormat="1" ht="9">
      <c r="G263" s="65"/>
      <c r="H263" s="65"/>
      <c r="I263" s="65"/>
      <c r="J263" s="65"/>
      <c r="K263" s="65"/>
      <c r="L263" s="65"/>
      <c r="M263" s="65"/>
      <c r="N263" s="65"/>
      <c r="O263" s="65"/>
      <c r="P263" s="101"/>
      <c r="Q263" s="66"/>
    </row>
    <row r="264" spans="7:17" s="44" customFormat="1" ht="9">
      <c r="G264" s="65"/>
      <c r="H264" s="65"/>
      <c r="I264" s="65"/>
      <c r="J264" s="65"/>
      <c r="K264" s="65"/>
      <c r="L264" s="65"/>
      <c r="M264" s="65"/>
      <c r="N264" s="65"/>
      <c r="O264" s="65"/>
      <c r="P264" s="101"/>
      <c r="Q264" s="66"/>
    </row>
    <row r="265" spans="7:17" s="44" customFormat="1" ht="9">
      <c r="G265" s="65"/>
      <c r="H265" s="65"/>
      <c r="I265" s="65"/>
      <c r="J265" s="65"/>
      <c r="K265" s="65"/>
      <c r="L265" s="65"/>
      <c r="M265" s="65"/>
      <c r="N265" s="65"/>
      <c r="O265" s="65"/>
      <c r="P265" s="101"/>
      <c r="Q265" s="66"/>
    </row>
    <row r="266" spans="7:17" s="44" customFormat="1" ht="9">
      <c r="G266" s="65"/>
      <c r="H266" s="65"/>
      <c r="I266" s="65"/>
      <c r="J266" s="65"/>
      <c r="K266" s="65"/>
      <c r="L266" s="65"/>
      <c r="M266" s="65"/>
      <c r="N266" s="65"/>
      <c r="O266" s="65"/>
      <c r="P266" s="101"/>
      <c r="Q266" s="66"/>
    </row>
    <row r="267" spans="7:17" s="44" customFormat="1" ht="9">
      <c r="G267" s="65"/>
      <c r="H267" s="65"/>
      <c r="I267" s="65"/>
      <c r="J267" s="65"/>
      <c r="K267" s="65"/>
      <c r="L267" s="65"/>
      <c r="M267" s="65"/>
      <c r="N267" s="65"/>
      <c r="O267" s="65"/>
      <c r="P267" s="101"/>
      <c r="Q267" s="66"/>
    </row>
    <row r="268" spans="7:17" s="44" customFormat="1" ht="9">
      <c r="G268" s="65"/>
      <c r="H268" s="65"/>
      <c r="I268" s="65"/>
      <c r="J268" s="65"/>
      <c r="K268" s="65"/>
      <c r="L268" s="65"/>
      <c r="M268" s="65"/>
      <c r="N268" s="65"/>
      <c r="O268" s="65"/>
      <c r="P268" s="101"/>
      <c r="Q268" s="66"/>
    </row>
    <row r="269" spans="7:17" s="44" customFormat="1" ht="9">
      <c r="G269" s="65"/>
      <c r="H269" s="65"/>
      <c r="I269" s="65"/>
      <c r="J269" s="65"/>
      <c r="K269" s="65"/>
      <c r="L269" s="65"/>
      <c r="M269" s="65"/>
      <c r="N269" s="65"/>
      <c r="O269" s="65"/>
      <c r="P269" s="101"/>
      <c r="Q269" s="66"/>
    </row>
    <row r="270" spans="7:17" s="44" customFormat="1" ht="9">
      <c r="G270" s="65"/>
      <c r="H270" s="65"/>
      <c r="I270" s="65"/>
      <c r="J270" s="65"/>
      <c r="K270" s="65"/>
      <c r="L270" s="65"/>
      <c r="M270" s="65"/>
      <c r="N270" s="65"/>
      <c r="O270" s="65"/>
      <c r="P270" s="101"/>
      <c r="Q270" s="66"/>
    </row>
    <row r="271" spans="7:17" s="44" customFormat="1" ht="9">
      <c r="G271" s="65"/>
      <c r="H271" s="65"/>
      <c r="I271" s="65"/>
      <c r="J271" s="65"/>
      <c r="K271" s="65"/>
      <c r="L271" s="65"/>
      <c r="M271" s="65"/>
      <c r="N271" s="65"/>
      <c r="O271" s="65"/>
      <c r="P271" s="101"/>
      <c r="Q271" s="66"/>
    </row>
    <row r="272" spans="7:17" s="44" customFormat="1" ht="9">
      <c r="G272" s="65"/>
      <c r="H272" s="65"/>
      <c r="I272" s="65"/>
      <c r="J272" s="65"/>
      <c r="K272" s="65"/>
      <c r="L272" s="65"/>
      <c r="M272" s="65"/>
      <c r="N272" s="65"/>
      <c r="O272" s="65"/>
      <c r="P272" s="101"/>
      <c r="Q272" s="66"/>
    </row>
    <row r="273" spans="7:17" s="44" customFormat="1" ht="9">
      <c r="G273" s="65"/>
      <c r="H273" s="65"/>
      <c r="I273" s="65"/>
      <c r="J273" s="65"/>
      <c r="K273" s="65"/>
      <c r="L273" s="65"/>
      <c r="M273" s="65"/>
      <c r="N273" s="65"/>
      <c r="O273" s="65"/>
      <c r="P273" s="101"/>
      <c r="Q273" s="66"/>
    </row>
    <row r="274" spans="7:17" s="44" customFormat="1" ht="9">
      <c r="G274" s="65"/>
      <c r="H274" s="65"/>
      <c r="I274" s="65"/>
      <c r="J274" s="65"/>
      <c r="K274" s="65"/>
      <c r="L274" s="65"/>
      <c r="M274" s="65"/>
      <c r="N274" s="65"/>
      <c r="O274" s="65"/>
      <c r="P274" s="101"/>
      <c r="Q274" s="66"/>
    </row>
    <row r="275" spans="7:17" s="44" customFormat="1" ht="9">
      <c r="G275" s="65"/>
      <c r="H275" s="65"/>
      <c r="I275" s="65"/>
      <c r="J275" s="65"/>
      <c r="K275" s="65"/>
      <c r="L275" s="65"/>
      <c r="M275" s="65"/>
      <c r="N275" s="65"/>
      <c r="O275" s="65"/>
      <c r="P275" s="101"/>
      <c r="Q275" s="66"/>
    </row>
    <row r="276" spans="7:17" s="44" customFormat="1" ht="9">
      <c r="G276" s="65"/>
      <c r="H276" s="65"/>
      <c r="I276" s="65"/>
      <c r="J276" s="65"/>
      <c r="K276" s="65"/>
      <c r="L276" s="65"/>
      <c r="M276" s="65"/>
      <c r="N276" s="65"/>
      <c r="O276" s="65"/>
      <c r="P276" s="101"/>
      <c r="Q276" s="66"/>
    </row>
    <row r="277" spans="7:17" s="44" customFormat="1" ht="9">
      <c r="G277" s="65"/>
      <c r="H277" s="65"/>
      <c r="I277" s="65"/>
      <c r="J277" s="65"/>
      <c r="K277" s="65"/>
      <c r="L277" s="65"/>
      <c r="M277" s="65"/>
      <c r="N277" s="65"/>
      <c r="O277" s="65"/>
      <c r="P277" s="101"/>
      <c r="Q277" s="66"/>
    </row>
    <row r="278" spans="7:17" s="44" customFormat="1" ht="9">
      <c r="G278" s="65"/>
      <c r="H278" s="65"/>
      <c r="I278" s="65"/>
      <c r="J278" s="65"/>
      <c r="K278" s="65"/>
      <c r="L278" s="65"/>
      <c r="M278" s="65"/>
      <c r="N278" s="65"/>
      <c r="O278" s="65"/>
      <c r="P278" s="101"/>
      <c r="Q278" s="66"/>
    </row>
    <row r="279" spans="7:17" s="44" customFormat="1" ht="9">
      <c r="G279" s="65"/>
      <c r="H279" s="65"/>
      <c r="I279" s="65"/>
      <c r="J279" s="65"/>
      <c r="K279" s="65"/>
      <c r="L279" s="65"/>
      <c r="M279" s="65"/>
      <c r="N279" s="65"/>
      <c r="O279" s="65"/>
      <c r="P279" s="101"/>
      <c r="Q279" s="66"/>
    </row>
    <row r="280" spans="7:17" s="44" customFormat="1" ht="9">
      <c r="G280" s="65"/>
      <c r="H280" s="65"/>
      <c r="I280" s="65"/>
      <c r="J280" s="65"/>
      <c r="K280" s="65"/>
      <c r="L280" s="65"/>
      <c r="M280" s="65"/>
      <c r="N280" s="65"/>
      <c r="O280" s="65"/>
      <c r="P280" s="101"/>
      <c r="Q280" s="66"/>
    </row>
    <row r="281" spans="7:17" s="44" customFormat="1" ht="9">
      <c r="G281" s="65"/>
      <c r="H281" s="65"/>
      <c r="I281" s="65"/>
      <c r="J281" s="65"/>
      <c r="K281" s="65"/>
      <c r="L281" s="65"/>
      <c r="M281" s="65"/>
      <c r="N281" s="65"/>
      <c r="O281" s="65"/>
      <c r="P281" s="101"/>
      <c r="Q281" s="66"/>
    </row>
    <row r="282" spans="7:17" s="44" customFormat="1" ht="9">
      <c r="G282" s="65"/>
      <c r="H282" s="65"/>
      <c r="I282" s="65"/>
      <c r="J282" s="65"/>
      <c r="K282" s="65"/>
      <c r="L282" s="65"/>
      <c r="M282" s="65"/>
      <c r="N282" s="65"/>
      <c r="O282" s="65"/>
      <c r="P282" s="101"/>
      <c r="Q282" s="66"/>
    </row>
    <row r="283" spans="7:17" s="44" customFormat="1" ht="9">
      <c r="G283" s="65"/>
      <c r="H283" s="65"/>
      <c r="I283" s="65"/>
      <c r="J283" s="65"/>
      <c r="K283" s="65"/>
      <c r="L283" s="65"/>
      <c r="M283" s="65"/>
      <c r="N283" s="65"/>
      <c r="O283" s="65"/>
      <c r="P283" s="101"/>
      <c r="Q283" s="66"/>
    </row>
    <row r="284" spans="7:17" s="44" customFormat="1" ht="9">
      <c r="G284" s="65"/>
      <c r="H284" s="65"/>
      <c r="I284" s="65"/>
      <c r="J284" s="65"/>
      <c r="K284" s="65"/>
      <c r="L284" s="65"/>
      <c r="M284" s="65"/>
      <c r="N284" s="65"/>
      <c r="O284" s="65"/>
      <c r="P284" s="101"/>
      <c r="Q284" s="66"/>
    </row>
    <row r="285" spans="7:17" s="44" customFormat="1" ht="9">
      <c r="G285" s="65"/>
      <c r="H285" s="65"/>
      <c r="I285" s="65"/>
      <c r="J285" s="65"/>
      <c r="K285" s="65"/>
      <c r="L285" s="65"/>
      <c r="M285" s="65"/>
      <c r="N285" s="65"/>
      <c r="O285" s="65"/>
      <c r="P285" s="101"/>
      <c r="Q285" s="66"/>
    </row>
    <row r="286" spans="7:17" s="44" customFormat="1" ht="9">
      <c r="G286" s="65"/>
      <c r="H286" s="65"/>
      <c r="I286" s="65"/>
      <c r="J286" s="65"/>
      <c r="K286" s="65"/>
      <c r="L286" s="65"/>
      <c r="M286" s="65"/>
      <c r="N286" s="65"/>
      <c r="O286" s="65"/>
      <c r="P286" s="101"/>
      <c r="Q286" s="66"/>
    </row>
    <row r="287" spans="7:17" s="44" customFormat="1" ht="9">
      <c r="G287" s="65"/>
      <c r="H287" s="65"/>
      <c r="I287" s="65"/>
      <c r="J287" s="65"/>
      <c r="K287" s="65"/>
      <c r="L287" s="65"/>
      <c r="M287" s="65"/>
      <c r="N287" s="65"/>
      <c r="O287" s="65"/>
      <c r="P287" s="101"/>
      <c r="Q287" s="66"/>
    </row>
    <row r="288" spans="7:17" s="44" customFormat="1" ht="9">
      <c r="G288" s="65"/>
      <c r="H288" s="65"/>
      <c r="I288" s="65"/>
      <c r="J288" s="65"/>
      <c r="K288" s="65"/>
      <c r="L288" s="65"/>
      <c r="M288" s="65"/>
      <c r="N288" s="65"/>
      <c r="O288" s="65"/>
      <c r="P288" s="101"/>
      <c r="Q288" s="66"/>
    </row>
    <row r="289" spans="7:17" s="44" customFormat="1" ht="9">
      <c r="G289" s="65"/>
      <c r="H289" s="65"/>
      <c r="I289" s="65"/>
      <c r="J289" s="65"/>
      <c r="K289" s="65"/>
      <c r="L289" s="65"/>
      <c r="M289" s="65"/>
      <c r="N289" s="65"/>
      <c r="O289" s="65"/>
      <c r="P289" s="101"/>
      <c r="Q289" s="66"/>
    </row>
    <row r="290" spans="7:17" s="44" customFormat="1" ht="9">
      <c r="G290" s="65"/>
      <c r="H290" s="65"/>
      <c r="I290" s="65"/>
      <c r="J290" s="65"/>
      <c r="K290" s="65"/>
      <c r="L290" s="65"/>
      <c r="M290" s="65"/>
      <c r="N290" s="65"/>
      <c r="O290" s="65"/>
      <c r="P290" s="101"/>
      <c r="Q290" s="66"/>
    </row>
    <row r="291" spans="7:17" s="44" customFormat="1" ht="9">
      <c r="G291" s="65"/>
      <c r="H291" s="65"/>
      <c r="I291" s="65"/>
      <c r="J291" s="65"/>
      <c r="K291" s="65"/>
      <c r="L291" s="65"/>
      <c r="M291" s="65"/>
      <c r="N291" s="65"/>
      <c r="O291" s="65"/>
      <c r="P291" s="101"/>
      <c r="Q291" s="66"/>
    </row>
    <row r="292" spans="7:17" s="44" customFormat="1" ht="9">
      <c r="G292" s="65"/>
      <c r="H292" s="65"/>
      <c r="I292" s="65"/>
      <c r="J292" s="65"/>
      <c r="K292" s="65"/>
      <c r="L292" s="65"/>
      <c r="M292" s="65"/>
      <c r="N292" s="65"/>
      <c r="O292" s="65"/>
      <c r="P292" s="101"/>
      <c r="Q292" s="66"/>
    </row>
    <row r="293" spans="7:17" s="44" customFormat="1" ht="9">
      <c r="G293" s="65"/>
      <c r="H293" s="65"/>
      <c r="I293" s="65"/>
      <c r="J293" s="65"/>
      <c r="K293" s="65"/>
      <c r="L293" s="65"/>
      <c r="M293" s="65"/>
      <c r="N293" s="65"/>
      <c r="O293" s="65"/>
      <c r="P293" s="101"/>
      <c r="Q293" s="66"/>
    </row>
    <row r="294" spans="7:17" s="44" customFormat="1" ht="9">
      <c r="G294" s="65"/>
      <c r="H294" s="65"/>
      <c r="I294" s="65"/>
      <c r="J294" s="65"/>
      <c r="K294" s="65"/>
      <c r="L294" s="65"/>
      <c r="M294" s="65"/>
      <c r="N294" s="65"/>
      <c r="O294" s="65"/>
      <c r="P294" s="101"/>
      <c r="Q294" s="66"/>
    </row>
    <row r="295" spans="7:17" s="44" customFormat="1" ht="9">
      <c r="G295" s="65"/>
      <c r="H295" s="65"/>
      <c r="I295" s="65"/>
      <c r="J295" s="65"/>
      <c r="K295" s="65"/>
      <c r="L295" s="65"/>
      <c r="M295" s="65"/>
      <c r="N295" s="65"/>
      <c r="O295" s="65"/>
      <c r="P295" s="101"/>
      <c r="Q295" s="66"/>
    </row>
    <row r="296" spans="7:17" s="44" customFormat="1" ht="9">
      <c r="G296" s="65"/>
      <c r="H296" s="65"/>
      <c r="I296" s="65"/>
      <c r="J296" s="65"/>
      <c r="K296" s="65"/>
      <c r="L296" s="65"/>
      <c r="M296" s="65"/>
      <c r="N296" s="65"/>
      <c r="O296" s="65"/>
      <c r="P296" s="101"/>
      <c r="Q296" s="66"/>
    </row>
    <row r="297" spans="7:17" s="44" customFormat="1" ht="9">
      <c r="G297" s="65"/>
      <c r="H297" s="65"/>
      <c r="I297" s="65"/>
      <c r="J297" s="65"/>
      <c r="K297" s="65"/>
      <c r="L297" s="65"/>
      <c r="M297" s="65"/>
      <c r="N297" s="65"/>
      <c r="O297" s="65"/>
      <c r="P297" s="101"/>
      <c r="Q297" s="66"/>
    </row>
    <row r="298" spans="7:17" s="44" customFormat="1" ht="9">
      <c r="G298" s="65"/>
      <c r="H298" s="65"/>
      <c r="I298" s="65"/>
      <c r="J298" s="65"/>
      <c r="K298" s="65"/>
      <c r="L298" s="65"/>
      <c r="M298" s="65"/>
      <c r="N298" s="65"/>
      <c r="O298" s="65"/>
      <c r="P298" s="101"/>
      <c r="Q298" s="66"/>
    </row>
    <row r="299" spans="7:17" s="44" customFormat="1" ht="9">
      <c r="G299" s="65"/>
      <c r="H299" s="65"/>
      <c r="I299" s="65"/>
      <c r="J299" s="65"/>
      <c r="K299" s="65"/>
      <c r="L299" s="65"/>
      <c r="M299" s="65"/>
      <c r="N299" s="65"/>
      <c r="O299" s="65"/>
      <c r="P299" s="101"/>
      <c r="Q299" s="66"/>
    </row>
    <row r="300" spans="7:17" s="44" customFormat="1" ht="9">
      <c r="G300" s="65"/>
      <c r="H300" s="65"/>
      <c r="I300" s="65"/>
      <c r="J300" s="65"/>
      <c r="K300" s="65"/>
      <c r="L300" s="65"/>
      <c r="M300" s="65"/>
      <c r="N300" s="65"/>
      <c r="O300" s="65"/>
      <c r="P300" s="101"/>
      <c r="Q300" s="66"/>
    </row>
    <row r="301" spans="7:17" s="44" customFormat="1" ht="9">
      <c r="G301" s="65"/>
      <c r="H301" s="65"/>
      <c r="I301" s="65"/>
      <c r="J301" s="65"/>
      <c r="K301" s="65"/>
      <c r="L301" s="65"/>
      <c r="M301" s="65"/>
      <c r="N301" s="65"/>
      <c r="O301" s="65"/>
      <c r="P301" s="101"/>
      <c r="Q301" s="66"/>
    </row>
    <row r="302" spans="7:17" s="44" customFormat="1" ht="9">
      <c r="G302" s="65"/>
      <c r="H302" s="65"/>
      <c r="I302" s="65"/>
      <c r="J302" s="65"/>
      <c r="K302" s="65"/>
      <c r="L302" s="65"/>
      <c r="M302" s="65"/>
      <c r="N302" s="65"/>
      <c r="O302" s="65"/>
      <c r="P302" s="101"/>
      <c r="Q302" s="66"/>
    </row>
    <row r="303" spans="7:17" s="44" customFormat="1" ht="9">
      <c r="G303" s="65"/>
      <c r="H303" s="65"/>
      <c r="I303" s="65"/>
      <c r="J303" s="65"/>
      <c r="K303" s="65"/>
      <c r="L303" s="65"/>
      <c r="M303" s="65"/>
      <c r="N303" s="65"/>
      <c r="O303" s="65"/>
      <c r="P303" s="101"/>
      <c r="Q303" s="66"/>
    </row>
    <row r="304" spans="7:17" s="44" customFormat="1" ht="9">
      <c r="G304" s="65"/>
      <c r="H304" s="65"/>
      <c r="I304" s="65"/>
      <c r="J304" s="65"/>
      <c r="K304" s="65"/>
      <c r="L304" s="65"/>
      <c r="M304" s="65"/>
      <c r="N304" s="65"/>
      <c r="O304" s="65"/>
      <c r="P304" s="101"/>
      <c r="Q304" s="66"/>
    </row>
    <row r="305" spans="7:17" s="44" customFormat="1" ht="9">
      <c r="G305" s="65"/>
      <c r="H305" s="65"/>
      <c r="I305" s="65"/>
      <c r="J305" s="65"/>
      <c r="K305" s="65"/>
      <c r="L305" s="65"/>
      <c r="M305" s="65"/>
      <c r="N305" s="65"/>
      <c r="O305" s="65"/>
      <c r="P305" s="101"/>
      <c r="Q305" s="66"/>
    </row>
    <row r="306" spans="7:17" s="44" customFormat="1" ht="9">
      <c r="G306" s="65"/>
      <c r="H306" s="65"/>
      <c r="I306" s="65"/>
      <c r="J306" s="65"/>
      <c r="K306" s="65"/>
      <c r="L306" s="65"/>
      <c r="M306" s="65"/>
      <c r="N306" s="65"/>
      <c r="O306" s="65"/>
      <c r="P306" s="101"/>
      <c r="Q306" s="66"/>
    </row>
    <row r="307" spans="7:17" s="44" customFormat="1" ht="9">
      <c r="G307" s="65"/>
      <c r="H307" s="65"/>
      <c r="I307" s="65"/>
      <c r="J307" s="65"/>
      <c r="K307" s="65"/>
      <c r="L307" s="65"/>
      <c r="M307" s="65"/>
      <c r="N307" s="65"/>
      <c r="O307" s="65"/>
      <c r="P307" s="101"/>
      <c r="Q307" s="66"/>
    </row>
    <row r="308" spans="7:17" s="44" customFormat="1" ht="9">
      <c r="G308" s="65"/>
      <c r="H308" s="65"/>
      <c r="I308" s="65"/>
      <c r="J308" s="65"/>
      <c r="K308" s="65"/>
      <c r="L308" s="65"/>
      <c r="M308" s="65"/>
      <c r="N308" s="65"/>
      <c r="O308" s="65"/>
      <c r="P308" s="101"/>
      <c r="Q308" s="66"/>
    </row>
    <row r="309" spans="7:17" s="44" customFormat="1" ht="9">
      <c r="G309" s="65"/>
      <c r="H309" s="65"/>
      <c r="I309" s="65"/>
      <c r="J309" s="65"/>
      <c r="K309" s="65"/>
      <c r="L309" s="65"/>
      <c r="M309" s="65"/>
      <c r="N309" s="65"/>
      <c r="O309" s="65"/>
      <c r="P309" s="101"/>
      <c r="Q309" s="66"/>
    </row>
    <row r="310" spans="7:17" s="44" customFormat="1" ht="9">
      <c r="G310" s="65"/>
      <c r="H310" s="65"/>
      <c r="I310" s="65"/>
      <c r="J310" s="65"/>
      <c r="K310" s="65"/>
      <c r="L310" s="65"/>
      <c r="M310" s="65"/>
      <c r="N310" s="65"/>
      <c r="O310" s="65"/>
      <c r="P310" s="101"/>
      <c r="Q310" s="66"/>
    </row>
    <row r="311" spans="7:17" s="44" customFormat="1" ht="9">
      <c r="G311" s="65"/>
      <c r="H311" s="65"/>
      <c r="I311" s="65"/>
      <c r="J311" s="65"/>
      <c r="K311" s="65"/>
      <c r="L311" s="65"/>
      <c r="M311" s="65"/>
      <c r="N311" s="65"/>
      <c r="O311" s="65"/>
      <c r="P311" s="101"/>
      <c r="Q311" s="66"/>
    </row>
    <row r="312" spans="7:17" s="44" customFormat="1" ht="9">
      <c r="G312" s="65"/>
      <c r="H312" s="65"/>
      <c r="I312" s="65"/>
      <c r="J312" s="65"/>
      <c r="K312" s="65"/>
      <c r="L312" s="65"/>
      <c r="M312" s="65"/>
      <c r="N312" s="65"/>
      <c r="O312" s="65"/>
      <c r="P312" s="101"/>
      <c r="Q312" s="66"/>
    </row>
    <row r="313" spans="7:17" s="44" customFormat="1" ht="9">
      <c r="G313" s="65"/>
      <c r="H313" s="65"/>
      <c r="I313" s="65"/>
      <c r="J313" s="65"/>
      <c r="K313" s="65"/>
      <c r="L313" s="65"/>
      <c r="M313" s="65"/>
      <c r="N313" s="65"/>
      <c r="O313" s="65"/>
      <c r="P313" s="101"/>
      <c r="Q313" s="66"/>
    </row>
    <row r="314" spans="7:17" s="44" customFormat="1" ht="9">
      <c r="G314" s="65"/>
      <c r="H314" s="65"/>
      <c r="I314" s="65"/>
      <c r="J314" s="65"/>
      <c r="K314" s="65"/>
      <c r="L314" s="65"/>
      <c r="M314" s="65"/>
      <c r="N314" s="65"/>
      <c r="O314" s="65"/>
      <c r="P314" s="101"/>
      <c r="Q314" s="66"/>
    </row>
    <row r="315" spans="7:17" s="44" customFormat="1" ht="9">
      <c r="G315" s="65"/>
      <c r="H315" s="65"/>
      <c r="I315" s="65"/>
      <c r="J315" s="65"/>
      <c r="K315" s="65"/>
      <c r="L315" s="65"/>
      <c r="M315" s="65"/>
      <c r="N315" s="65"/>
      <c r="O315" s="65"/>
      <c r="P315" s="101"/>
      <c r="Q315" s="66"/>
    </row>
    <row r="316" spans="7:17" s="44" customFormat="1" ht="9">
      <c r="G316" s="65"/>
      <c r="H316" s="65"/>
      <c r="I316" s="65"/>
      <c r="J316" s="65"/>
      <c r="K316" s="65"/>
      <c r="L316" s="65"/>
      <c r="M316" s="65"/>
      <c r="N316" s="65"/>
      <c r="O316" s="65"/>
      <c r="P316" s="101"/>
      <c r="Q316" s="66"/>
    </row>
    <row r="317" spans="7:17" s="44" customFormat="1" ht="9">
      <c r="G317" s="65"/>
      <c r="H317" s="65"/>
      <c r="I317" s="65"/>
      <c r="J317" s="65"/>
      <c r="K317" s="65"/>
      <c r="L317" s="65"/>
      <c r="M317" s="65"/>
      <c r="N317" s="65"/>
      <c r="O317" s="65"/>
      <c r="P317" s="101"/>
      <c r="Q317" s="66"/>
    </row>
    <row r="318" spans="7:17" s="44" customFormat="1" ht="9">
      <c r="G318" s="65"/>
      <c r="H318" s="65"/>
      <c r="I318" s="65"/>
      <c r="J318" s="65"/>
      <c r="K318" s="65"/>
      <c r="L318" s="65"/>
      <c r="M318" s="65"/>
      <c r="N318" s="65"/>
      <c r="O318" s="65"/>
      <c r="P318" s="101"/>
      <c r="Q318" s="66"/>
    </row>
    <row r="319" spans="7:17" s="44" customFormat="1" ht="9">
      <c r="G319" s="65"/>
      <c r="H319" s="65"/>
      <c r="I319" s="65"/>
      <c r="J319" s="65"/>
      <c r="K319" s="65"/>
      <c r="L319" s="65"/>
      <c r="M319" s="65"/>
      <c r="N319" s="65"/>
      <c r="O319" s="65"/>
      <c r="P319" s="101"/>
      <c r="Q319" s="66"/>
    </row>
    <row r="320" spans="7:17" s="44" customFormat="1" ht="9">
      <c r="G320" s="65"/>
      <c r="H320" s="65"/>
      <c r="I320" s="65"/>
      <c r="J320" s="65"/>
      <c r="K320" s="65"/>
      <c r="L320" s="65"/>
      <c r="M320" s="65"/>
      <c r="N320" s="65"/>
      <c r="O320" s="65"/>
      <c r="P320" s="101"/>
      <c r="Q320" s="66"/>
    </row>
    <row r="321" spans="7:17" s="44" customFormat="1" ht="9">
      <c r="G321" s="65"/>
      <c r="H321" s="65"/>
      <c r="I321" s="65"/>
      <c r="J321" s="65"/>
      <c r="K321" s="65"/>
      <c r="L321" s="65"/>
      <c r="M321" s="65"/>
      <c r="N321" s="65"/>
      <c r="O321" s="65"/>
      <c r="P321" s="101"/>
      <c r="Q321" s="66"/>
    </row>
    <row r="322" spans="7:17" s="44" customFormat="1" ht="9">
      <c r="G322" s="65"/>
      <c r="H322" s="65"/>
      <c r="I322" s="65"/>
      <c r="J322" s="65"/>
      <c r="K322" s="65"/>
      <c r="L322" s="65"/>
      <c r="M322" s="65"/>
      <c r="N322" s="65"/>
      <c r="O322" s="65"/>
      <c r="P322" s="101"/>
      <c r="Q322" s="66"/>
    </row>
    <row r="323" spans="7:17" s="44" customFormat="1" ht="9">
      <c r="G323" s="65"/>
      <c r="H323" s="65"/>
      <c r="I323" s="65"/>
      <c r="J323" s="65"/>
      <c r="K323" s="65"/>
      <c r="L323" s="65"/>
      <c r="M323" s="65"/>
      <c r="N323" s="65"/>
      <c r="O323" s="65"/>
      <c r="P323" s="101"/>
      <c r="Q323" s="66"/>
    </row>
    <row r="324" spans="7:17" s="44" customFormat="1" ht="9">
      <c r="G324" s="65"/>
      <c r="H324" s="65"/>
      <c r="I324" s="65"/>
      <c r="J324" s="65"/>
      <c r="K324" s="65"/>
      <c r="L324" s="65"/>
      <c r="M324" s="65"/>
      <c r="N324" s="65"/>
      <c r="O324" s="65"/>
      <c r="P324" s="101"/>
      <c r="Q324" s="66"/>
    </row>
    <row r="325" spans="7:17" s="44" customFormat="1" ht="9">
      <c r="G325" s="65"/>
      <c r="H325" s="65"/>
      <c r="I325" s="65"/>
      <c r="J325" s="65"/>
      <c r="K325" s="65"/>
      <c r="L325" s="65"/>
      <c r="M325" s="65"/>
      <c r="N325" s="65"/>
      <c r="O325" s="65"/>
      <c r="P325" s="101"/>
      <c r="Q325" s="66"/>
    </row>
    <row r="326" spans="7:17" s="44" customFormat="1" ht="9">
      <c r="G326" s="65"/>
      <c r="H326" s="65"/>
      <c r="I326" s="65"/>
      <c r="J326" s="65"/>
      <c r="K326" s="65"/>
      <c r="L326" s="65"/>
      <c r="M326" s="65"/>
      <c r="N326" s="65"/>
      <c r="O326" s="65"/>
      <c r="P326" s="101"/>
      <c r="Q326" s="66"/>
    </row>
    <row r="327" spans="7:17" s="44" customFormat="1" ht="9">
      <c r="G327" s="65"/>
      <c r="H327" s="65"/>
      <c r="I327" s="65"/>
      <c r="J327" s="65"/>
      <c r="K327" s="65"/>
      <c r="L327" s="65"/>
      <c r="M327" s="65"/>
      <c r="N327" s="65"/>
      <c r="O327" s="65"/>
      <c r="P327" s="101"/>
      <c r="Q327" s="66"/>
    </row>
    <row r="328" spans="7:17" s="44" customFormat="1" ht="9">
      <c r="G328" s="65"/>
      <c r="H328" s="65"/>
      <c r="I328" s="65"/>
      <c r="J328" s="65"/>
      <c r="K328" s="65"/>
      <c r="L328" s="65"/>
      <c r="M328" s="65"/>
      <c r="N328" s="65"/>
      <c r="O328" s="65"/>
      <c r="P328" s="101"/>
      <c r="Q328" s="66"/>
    </row>
    <row r="329" spans="7:17" s="44" customFormat="1" ht="9">
      <c r="G329" s="65"/>
      <c r="H329" s="65"/>
      <c r="I329" s="65"/>
      <c r="J329" s="65"/>
      <c r="K329" s="65"/>
      <c r="L329" s="65"/>
      <c r="M329" s="65"/>
      <c r="N329" s="65"/>
      <c r="O329" s="65"/>
      <c r="P329" s="101"/>
      <c r="Q329" s="66"/>
    </row>
    <row r="330" spans="7:17" s="44" customFormat="1" ht="9">
      <c r="G330" s="65"/>
      <c r="H330" s="65"/>
      <c r="I330" s="65"/>
      <c r="J330" s="65"/>
      <c r="K330" s="65"/>
      <c r="L330" s="65"/>
      <c r="M330" s="65"/>
      <c r="N330" s="65"/>
      <c r="O330" s="65"/>
      <c r="P330" s="101"/>
      <c r="Q330" s="66"/>
    </row>
    <row r="331" spans="7:17" s="44" customFormat="1" ht="9">
      <c r="G331" s="65"/>
      <c r="H331" s="65"/>
      <c r="I331" s="65"/>
      <c r="J331" s="65"/>
      <c r="K331" s="65"/>
      <c r="L331" s="65"/>
      <c r="M331" s="65"/>
      <c r="N331" s="65"/>
      <c r="O331" s="65"/>
      <c r="P331" s="101"/>
      <c r="Q331" s="66"/>
    </row>
    <row r="332" spans="7:17" s="44" customFormat="1" ht="9">
      <c r="G332" s="65"/>
      <c r="H332" s="65"/>
      <c r="I332" s="65"/>
      <c r="J332" s="65"/>
      <c r="K332" s="65"/>
      <c r="L332" s="65"/>
      <c r="M332" s="65"/>
      <c r="N332" s="65"/>
      <c r="O332" s="65"/>
      <c r="P332" s="101"/>
      <c r="Q332" s="66"/>
    </row>
    <row r="333" spans="7:17" s="44" customFormat="1" ht="9">
      <c r="G333" s="65"/>
      <c r="H333" s="65"/>
      <c r="I333" s="65"/>
      <c r="J333" s="65"/>
      <c r="K333" s="65"/>
      <c r="L333" s="65"/>
      <c r="M333" s="65"/>
      <c r="N333" s="65"/>
      <c r="O333" s="65"/>
      <c r="P333" s="101"/>
      <c r="Q333" s="66"/>
    </row>
    <row r="334" spans="7:17" s="44" customFormat="1" ht="9">
      <c r="G334" s="65"/>
      <c r="H334" s="65"/>
      <c r="I334" s="65"/>
      <c r="J334" s="65"/>
      <c r="K334" s="65"/>
      <c r="L334" s="65"/>
      <c r="M334" s="65"/>
      <c r="N334" s="65"/>
      <c r="O334" s="65"/>
      <c r="P334" s="101"/>
      <c r="Q334" s="66"/>
    </row>
    <row r="335" spans="7:17" s="44" customFormat="1" ht="9">
      <c r="G335" s="65"/>
      <c r="H335" s="65"/>
      <c r="I335" s="65"/>
      <c r="J335" s="65"/>
      <c r="K335" s="65"/>
      <c r="L335" s="65"/>
      <c r="M335" s="65"/>
      <c r="N335" s="65"/>
      <c r="O335" s="65"/>
      <c r="P335" s="101"/>
      <c r="Q335" s="66"/>
    </row>
    <row r="336" spans="7:17" s="44" customFormat="1" ht="9">
      <c r="G336" s="65"/>
      <c r="H336" s="65"/>
      <c r="I336" s="65"/>
      <c r="J336" s="65"/>
      <c r="K336" s="65"/>
      <c r="L336" s="65"/>
      <c r="M336" s="65"/>
      <c r="N336" s="65"/>
      <c r="O336" s="65"/>
      <c r="P336" s="101"/>
      <c r="Q336" s="66"/>
    </row>
    <row r="337" spans="7:17" s="44" customFormat="1" ht="9">
      <c r="G337" s="65"/>
      <c r="H337" s="65"/>
      <c r="I337" s="65"/>
      <c r="J337" s="65"/>
      <c r="K337" s="65"/>
      <c r="L337" s="65"/>
      <c r="M337" s="65"/>
      <c r="N337" s="65"/>
      <c r="O337" s="65"/>
      <c r="P337" s="101"/>
      <c r="Q337" s="66"/>
    </row>
    <row r="338" spans="7:17" s="44" customFormat="1" ht="9">
      <c r="G338" s="65"/>
      <c r="H338" s="65"/>
      <c r="I338" s="65"/>
      <c r="J338" s="65"/>
      <c r="K338" s="65"/>
      <c r="L338" s="65"/>
      <c r="M338" s="65"/>
      <c r="N338" s="65"/>
      <c r="O338" s="65"/>
      <c r="P338" s="101"/>
      <c r="Q338" s="66"/>
    </row>
    <row r="339" spans="7:17" s="44" customFormat="1" ht="9">
      <c r="G339" s="65"/>
      <c r="H339" s="65"/>
      <c r="I339" s="65"/>
      <c r="J339" s="65"/>
      <c r="K339" s="65"/>
      <c r="L339" s="65"/>
      <c r="M339" s="65"/>
      <c r="N339" s="65"/>
      <c r="O339" s="65"/>
      <c r="P339" s="101"/>
      <c r="Q339" s="66"/>
    </row>
    <row r="340" spans="7:17" s="44" customFormat="1" ht="9">
      <c r="G340" s="65"/>
      <c r="H340" s="65"/>
      <c r="I340" s="65"/>
      <c r="J340" s="65"/>
      <c r="K340" s="65"/>
      <c r="L340" s="65"/>
      <c r="M340" s="65"/>
      <c r="N340" s="65"/>
      <c r="O340" s="65"/>
      <c r="P340" s="101"/>
      <c r="Q340" s="66"/>
    </row>
    <row r="341" spans="7:17" s="44" customFormat="1" ht="9">
      <c r="G341" s="65"/>
      <c r="H341" s="65"/>
      <c r="I341" s="65"/>
      <c r="J341" s="65"/>
      <c r="K341" s="65"/>
      <c r="L341" s="65"/>
      <c r="M341" s="65"/>
      <c r="N341" s="65"/>
      <c r="O341" s="65"/>
      <c r="P341" s="101"/>
      <c r="Q341" s="66"/>
    </row>
    <row r="342" spans="7:17" s="44" customFormat="1" ht="9">
      <c r="G342" s="65"/>
      <c r="H342" s="65"/>
      <c r="I342" s="65"/>
      <c r="J342" s="65"/>
      <c r="K342" s="65"/>
      <c r="L342" s="65"/>
      <c r="M342" s="65"/>
      <c r="N342" s="65"/>
      <c r="O342" s="65"/>
      <c r="P342" s="101"/>
      <c r="Q342" s="66"/>
    </row>
    <row r="343" spans="7:17" s="44" customFormat="1" ht="9">
      <c r="G343" s="65"/>
      <c r="H343" s="65"/>
      <c r="I343" s="65"/>
      <c r="J343" s="65"/>
      <c r="K343" s="65"/>
      <c r="L343" s="65"/>
      <c r="M343" s="65"/>
      <c r="N343" s="65"/>
      <c r="O343" s="65"/>
      <c r="P343" s="101"/>
      <c r="Q343" s="66"/>
    </row>
    <row r="344" spans="7:17" s="44" customFormat="1" ht="9">
      <c r="G344" s="65"/>
      <c r="H344" s="65"/>
      <c r="I344" s="65"/>
      <c r="J344" s="65"/>
      <c r="K344" s="65"/>
      <c r="L344" s="65"/>
      <c r="M344" s="65"/>
      <c r="N344" s="65"/>
      <c r="O344" s="65"/>
      <c r="P344" s="101"/>
      <c r="Q344" s="66"/>
    </row>
    <row r="345" spans="7:17" s="44" customFormat="1" ht="9">
      <c r="G345" s="65"/>
      <c r="H345" s="65"/>
      <c r="I345" s="65"/>
      <c r="J345" s="65"/>
      <c r="K345" s="65"/>
      <c r="L345" s="65"/>
      <c r="M345" s="65"/>
      <c r="N345" s="65"/>
      <c r="O345" s="65"/>
      <c r="P345" s="101"/>
      <c r="Q345" s="66"/>
    </row>
    <row r="346" spans="7:17" s="44" customFormat="1" ht="9">
      <c r="G346" s="65"/>
      <c r="H346" s="65"/>
      <c r="I346" s="65"/>
      <c r="J346" s="65"/>
      <c r="K346" s="65"/>
      <c r="L346" s="65"/>
      <c r="M346" s="65"/>
      <c r="N346" s="65"/>
      <c r="O346" s="65"/>
      <c r="P346" s="101"/>
      <c r="Q346" s="66"/>
    </row>
    <row r="347" spans="7:17" s="44" customFormat="1" ht="9">
      <c r="G347" s="65"/>
      <c r="H347" s="65"/>
      <c r="I347" s="65"/>
      <c r="J347" s="65"/>
      <c r="K347" s="65"/>
      <c r="L347" s="65"/>
      <c r="M347" s="65"/>
      <c r="N347" s="65"/>
      <c r="O347" s="65"/>
      <c r="P347" s="101"/>
      <c r="Q347" s="66"/>
    </row>
    <row r="348" spans="7:17" s="44" customFormat="1" ht="9">
      <c r="G348" s="65"/>
      <c r="H348" s="65"/>
      <c r="I348" s="65"/>
      <c r="J348" s="65"/>
      <c r="K348" s="65"/>
      <c r="L348" s="65"/>
      <c r="M348" s="65"/>
      <c r="N348" s="65"/>
      <c r="O348" s="65"/>
      <c r="P348" s="101"/>
      <c r="Q348" s="66"/>
    </row>
    <row r="349" spans="7:17" s="44" customFormat="1" ht="9">
      <c r="G349" s="65"/>
      <c r="H349" s="65"/>
      <c r="I349" s="65"/>
      <c r="J349" s="65"/>
      <c r="K349" s="65"/>
      <c r="L349" s="65"/>
      <c r="M349" s="65"/>
      <c r="N349" s="65"/>
      <c r="O349" s="65"/>
      <c r="P349" s="101"/>
      <c r="Q349" s="66"/>
    </row>
    <row r="350" spans="7:17" s="44" customFormat="1" ht="9">
      <c r="G350" s="65"/>
      <c r="H350" s="65"/>
      <c r="I350" s="65"/>
      <c r="J350" s="65"/>
      <c r="K350" s="65"/>
      <c r="L350" s="65"/>
      <c r="M350" s="65"/>
      <c r="N350" s="65"/>
      <c r="O350" s="65"/>
      <c r="P350" s="101"/>
      <c r="Q350" s="66"/>
    </row>
    <row r="351" spans="7:17" s="44" customFormat="1" ht="9">
      <c r="G351" s="65"/>
      <c r="H351" s="65"/>
      <c r="I351" s="65"/>
      <c r="J351" s="65"/>
      <c r="K351" s="65"/>
      <c r="L351" s="65"/>
      <c r="M351" s="65"/>
      <c r="N351" s="65"/>
      <c r="O351" s="65"/>
      <c r="P351" s="101"/>
      <c r="Q351" s="66"/>
    </row>
    <row r="352" spans="7:17" s="44" customFormat="1" ht="9">
      <c r="G352" s="65"/>
      <c r="H352" s="65"/>
      <c r="I352" s="65"/>
      <c r="J352" s="65"/>
      <c r="K352" s="65"/>
      <c r="L352" s="65"/>
      <c r="M352" s="65"/>
      <c r="N352" s="65"/>
      <c r="O352" s="65"/>
      <c r="P352" s="101"/>
      <c r="Q352" s="66"/>
    </row>
    <row r="353" spans="7:17" s="44" customFormat="1" ht="9">
      <c r="G353" s="65"/>
      <c r="H353" s="65"/>
      <c r="I353" s="65"/>
      <c r="J353" s="65"/>
      <c r="K353" s="65"/>
      <c r="L353" s="65"/>
      <c r="M353" s="65"/>
      <c r="N353" s="65"/>
      <c r="O353" s="65"/>
      <c r="P353" s="101"/>
      <c r="Q353" s="66"/>
    </row>
    <row r="354" spans="7:17" s="44" customFormat="1" ht="9">
      <c r="G354" s="65"/>
      <c r="H354" s="65"/>
      <c r="I354" s="65"/>
      <c r="J354" s="65"/>
      <c r="K354" s="65"/>
      <c r="L354" s="65"/>
      <c r="M354" s="65"/>
      <c r="N354" s="65"/>
      <c r="O354" s="65"/>
      <c r="P354" s="101"/>
      <c r="Q354" s="66"/>
    </row>
    <row r="355" spans="7:17" s="44" customFormat="1" ht="9">
      <c r="G355" s="65"/>
      <c r="H355" s="65"/>
      <c r="I355" s="65"/>
      <c r="J355" s="65"/>
      <c r="K355" s="65"/>
      <c r="L355" s="65"/>
      <c r="M355" s="65"/>
      <c r="N355" s="65"/>
      <c r="O355" s="65"/>
      <c r="P355" s="101"/>
      <c r="Q355" s="66"/>
    </row>
    <row r="356" spans="7:17" s="44" customFormat="1" ht="9">
      <c r="G356" s="65"/>
      <c r="H356" s="65"/>
      <c r="I356" s="65"/>
      <c r="J356" s="65"/>
      <c r="K356" s="65"/>
      <c r="L356" s="65"/>
      <c r="M356" s="65"/>
      <c r="N356" s="65"/>
      <c r="O356" s="65"/>
      <c r="P356" s="101"/>
      <c r="Q356" s="66"/>
    </row>
    <row r="357" spans="7:17" s="44" customFormat="1" ht="9">
      <c r="G357" s="65"/>
      <c r="H357" s="65"/>
      <c r="I357" s="65"/>
      <c r="J357" s="65"/>
      <c r="K357" s="65"/>
      <c r="L357" s="65"/>
      <c r="M357" s="65"/>
      <c r="N357" s="65"/>
      <c r="O357" s="65"/>
      <c r="P357" s="101"/>
      <c r="Q357" s="66"/>
    </row>
    <row r="358" spans="7:17" s="44" customFormat="1" ht="9">
      <c r="G358" s="65"/>
      <c r="H358" s="65"/>
      <c r="I358" s="65"/>
      <c r="J358" s="65"/>
      <c r="K358" s="65"/>
      <c r="L358" s="65"/>
      <c r="M358" s="65"/>
      <c r="N358" s="65"/>
      <c r="O358" s="65"/>
      <c r="P358" s="101"/>
      <c r="Q358" s="66"/>
    </row>
    <row r="359" spans="7:17" s="44" customFormat="1" ht="9">
      <c r="G359" s="65"/>
      <c r="H359" s="65"/>
      <c r="I359" s="65"/>
      <c r="J359" s="65"/>
      <c r="K359" s="65"/>
      <c r="L359" s="65"/>
      <c r="M359" s="65"/>
      <c r="N359" s="65"/>
      <c r="O359" s="65"/>
      <c r="P359" s="101"/>
      <c r="Q359" s="66"/>
    </row>
    <row r="360" spans="7:17" s="44" customFormat="1" ht="9">
      <c r="G360" s="65"/>
      <c r="H360" s="65"/>
      <c r="I360" s="65"/>
      <c r="J360" s="65"/>
      <c r="K360" s="65"/>
      <c r="L360" s="65"/>
      <c r="M360" s="65"/>
      <c r="N360" s="65"/>
      <c r="O360" s="65"/>
      <c r="P360" s="101"/>
      <c r="Q360" s="66"/>
    </row>
    <row r="361" spans="7:17" s="44" customFormat="1" ht="9">
      <c r="G361" s="65"/>
      <c r="H361" s="65"/>
      <c r="I361" s="65"/>
      <c r="J361" s="65"/>
      <c r="K361" s="65"/>
      <c r="L361" s="65"/>
      <c r="M361" s="65"/>
      <c r="N361" s="65"/>
      <c r="O361" s="65"/>
      <c r="P361" s="101"/>
      <c r="Q361" s="66"/>
    </row>
    <row r="362" spans="7:17" s="44" customFormat="1" ht="9">
      <c r="G362" s="65"/>
      <c r="H362" s="65"/>
      <c r="I362" s="65"/>
      <c r="J362" s="65"/>
      <c r="K362" s="65"/>
      <c r="L362" s="65"/>
      <c r="M362" s="65"/>
      <c r="N362" s="65"/>
      <c r="O362" s="65"/>
      <c r="P362" s="101"/>
      <c r="Q362" s="66"/>
    </row>
    <row r="363" spans="7:17" s="44" customFormat="1" ht="9">
      <c r="G363" s="65"/>
      <c r="H363" s="65"/>
      <c r="I363" s="65"/>
      <c r="J363" s="65"/>
      <c r="K363" s="65"/>
      <c r="L363" s="65"/>
      <c r="M363" s="65"/>
      <c r="N363" s="65"/>
      <c r="O363" s="65"/>
      <c r="P363" s="101"/>
      <c r="Q363" s="66"/>
    </row>
    <row r="364" spans="7:17" s="44" customFormat="1" ht="9">
      <c r="G364" s="65"/>
      <c r="H364" s="65"/>
      <c r="I364" s="65"/>
      <c r="J364" s="65"/>
      <c r="K364" s="65"/>
      <c r="L364" s="65"/>
      <c r="M364" s="65"/>
      <c r="N364" s="65"/>
      <c r="O364" s="65"/>
      <c r="P364" s="101"/>
      <c r="Q364" s="66"/>
    </row>
    <row r="365" spans="7:17" s="44" customFormat="1" ht="9">
      <c r="G365" s="65"/>
      <c r="H365" s="65"/>
      <c r="I365" s="65"/>
      <c r="J365" s="65"/>
      <c r="K365" s="65"/>
      <c r="L365" s="65"/>
      <c r="M365" s="65"/>
      <c r="N365" s="65"/>
      <c r="O365" s="65"/>
      <c r="P365" s="101"/>
      <c r="Q365" s="66"/>
    </row>
    <row r="366" spans="7:17" s="44" customFormat="1" ht="9">
      <c r="G366" s="65"/>
      <c r="H366" s="65"/>
      <c r="I366" s="65"/>
      <c r="J366" s="65"/>
      <c r="K366" s="65"/>
      <c r="L366" s="65"/>
      <c r="M366" s="65"/>
      <c r="N366" s="65"/>
      <c r="O366" s="65"/>
      <c r="P366" s="101"/>
      <c r="Q366" s="66"/>
    </row>
    <row r="367" spans="7:17" s="44" customFormat="1" ht="9">
      <c r="G367" s="65"/>
      <c r="H367" s="65"/>
      <c r="I367" s="65"/>
      <c r="J367" s="65"/>
      <c r="K367" s="65"/>
      <c r="L367" s="65"/>
      <c r="M367" s="65"/>
      <c r="N367" s="65"/>
      <c r="O367" s="65"/>
      <c r="P367" s="101"/>
      <c r="Q367" s="66"/>
    </row>
    <row r="368" spans="7:17" s="44" customFormat="1" ht="9">
      <c r="G368" s="65"/>
      <c r="H368" s="65"/>
      <c r="I368" s="65"/>
      <c r="J368" s="65"/>
      <c r="K368" s="65"/>
      <c r="L368" s="65"/>
      <c r="M368" s="65"/>
      <c r="N368" s="65"/>
      <c r="O368" s="65"/>
      <c r="P368" s="101"/>
      <c r="Q368" s="66"/>
    </row>
    <row r="369" spans="7:17" s="44" customFormat="1" ht="9">
      <c r="G369" s="65"/>
      <c r="H369" s="65"/>
      <c r="I369" s="65"/>
      <c r="J369" s="65"/>
      <c r="K369" s="65"/>
      <c r="L369" s="65"/>
      <c r="M369" s="65"/>
      <c r="N369" s="65"/>
      <c r="O369" s="65"/>
      <c r="P369" s="101"/>
      <c r="Q369" s="66"/>
    </row>
    <row r="370" spans="7:17" s="44" customFormat="1" ht="9">
      <c r="G370" s="65"/>
      <c r="H370" s="65"/>
      <c r="I370" s="65"/>
      <c r="J370" s="65"/>
      <c r="K370" s="65"/>
      <c r="L370" s="65"/>
      <c r="M370" s="65"/>
      <c r="N370" s="65"/>
      <c r="O370" s="65"/>
      <c r="P370" s="101"/>
      <c r="Q370" s="66"/>
    </row>
    <row r="371" spans="7:17" s="44" customFormat="1" ht="9">
      <c r="G371" s="65"/>
      <c r="H371" s="65"/>
      <c r="I371" s="65"/>
      <c r="J371" s="65"/>
      <c r="K371" s="65"/>
      <c r="L371" s="65"/>
      <c r="M371" s="65"/>
      <c r="N371" s="65"/>
      <c r="O371" s="65"/>
      <c r="P371" s="101"/>
      <c r="Q371" s="66"/>
    </row>
    <row r="372" spans="7:17" s="44" customFormat="1" ht="9">
      <c r="G372" s="65"/>
      <c r="H372" s="65"/>
      <c r="I372" s="65"/>
      <c r="J372" s="65"/>
      <c r="K372" s="65"/>
      <c r="L372" s="65"/>
      <c r="M372" s="65"/>
      <c r="N372" s="65"/>
      <c r="O372" s="65"/>
      <c r="P372" s="101"/>
      <c r="Q372" s="66"/>
    </row>
    <row r="373" spans="7:17" s="44" customFormat="1" ht="9">
      <c r="G373" s="65"/>
      <c r="H373" s="65"/>
      <c r="I373" s="65"/>
      <c r="J373" s="65"/>
      <c r="K373" s="65"/>
      <c r="L373" s="65"/>
      <c r="M373" s="65"/>
      <c r="N373" s="65"/>
      <c r="O373" s="65"/>
      <c r="P373" s="101"/>
      <c r="Q373" s="66"/>
    </row>
    <row r="374" spans="7:17" s="44" customFormat="1" ht="9">
      <c r="G374" s="65"/>
      <c r="H374" s="65"/>
      <c r="I374" s="65"/>
      <c r="J374" s="65"/>
      <c r="K374" s="65"/>
      <c r="L374" s="65"/>
      <c r="M374" s="65"/>
      <c r="N374" s="65"/>
      <c r="O374" s="65"/>
      <c r="P374" s="101"/>
      <c r="Q374" s="66"/>
    </row>
    <row r="375" spans="7:17" s="44" customFormat="1" ht="9">
      <c r="G375" s="65"/>
      <c r="H375" s="65"/>
      <c r="I375" s="65"/>
      <c r="J375" s="65"/>
      <c r="K375" s="65"/>
      <c r="L375" s="65"/>
      <c r="M375" s="65"/>
      <c r="N375" s="65"/>
      <c r="O375" s="65"/>
      <c r="P375" s="101"/>
      <c r="Q375" s="66"/>
    </row>
    <row r="376" spans="7:17" s="44" customFormat="1" ht="9">
      <c r="G376" s="65"/>
      <c r="H376" s="65"/>
      <c r="I376" s="65"/>
      <c r="J376" s="65"/>
      <c r="K376" s="65"/>
      <c r="L376" s="65"/>
      <c r="M376" s="65"/>
      <c r="N376" s="65"/>
      <c r="O376" s="65"/>
      <c r="P376" s="101"/>
      <c r="Q376" s="66"/>
    </row>
    <row r="377" spans="7:17" s="44" customFormat="1" ht="9">
      <c r="G377" s="65"/>
      <c r="H377" s="65"/>
      <c r="I377" s="65"/>
      <c r="J377" s="65"/>
      <c r="K377" s="65"/>
      <c r="L377" s="65"/>
      <c r="M377" s="65"/>
      <c r="N377" s="65"/>
      <c r="O377" s="65"/>
      <c r="P377" s="101"/>
      <c r="Q377" s="66"/>
    </row>
    <row r="378" spans="7:17" s="44" customFormat="1" ht="9">
      <c r="G378" s="65"/>
      <c r="H378" s="65"/>
      <c r="I378" s="65"/>
      <c r="J378" s="65"/>
      <c r="K378" s="65"/>
      <c r="L378" s="65"/>
      <c r="M378" s="65"/>
      <c r="N378" s="65"/>
      <c r="O378" s="65"/>
      <c r="P378" s="101"/>
      <c r="Q378" s="66"/>
    </row>
    <row r="379" spans="7:17" s="44" customFormat="1" ht="9">
      <c r="G379" s="65"/>
      <c r="H379" s="65"/>
      <c r="I379" s="65"/>
      <c r="J379" s="65"/>
      <c r="K379" s="65"/>
      <c r="L379" s="65"/>
      <c r="M379" s="65"/>
      <c r="N379" s="65"/>
      <c r="O379" s="65"/>
      <c r="P379" s="101"/>
      <c r="Q379" s="66"/>
    </row>
    <row r="380" spans="7:17" s="44" customFormat="1" ht="9">
      <c r="G380" s="65"/>
      <c r="H380" s="65"/>
      <c r="I380" s="65"/>
      <c r="J380" s="65"/>
      <c r="K380" s="65"/>
      <c r="L380" s="65"/>
      <c r="M380" s="65"/>
      <c r="N380" s="65"/>
      <c r="O380" s="65"/>
      <c r="P380" s="101"/>
      <c r="Q380" s="66"/>
    </row>
    <row r="381" spans="7:17" s="44" customFormat="1" ht="9">
      <c r="G381" s="65"/>
      <c r="H381" s="65"/>
      <c r="I381" s="65"/>
      <c r="J381" s="65"/>
      <c r="K381" s="65"/>
      <c r="L381" s="65"/>
      <c r="M381" s="65"/>
      <c r="N381" s="65"/>
      <c r="O381" s="65"/>
      <c r="P381" s="101"/>
      <c r="Q381" s="66"/>
    </row>
    <row r="382" spans="7:17" s="44" customFormat="1" ht="9">
      <c r="G382" s="65"/>
      <c r="H382" s="65"/>
      <c r="I382" s="65"/>
      <c r="J382" s="65"/>
      <c r="K382" s="65"/>
      <c r="L382" s="65"/>
      <c r="M382" s="65"/>
      <c r="N382" s="65"/>
      <c r="O382" s="65"/>
      <c r="P382" s="101"/>
      <c r="Q382" s="66"/>
    </row>
    <row r="383" spans="7:17" s="44" customFormat="1" ht="9">
      <c r="G383" s="65"/>
      <c r="H383" s="65"/>
      <c r="I383" s="65"/>
      <c r="J383" s="65"/>
      <c r="K383" s="65"/>
      <c r="L383" s="65"/>
      <c r="M383" s="65"/>
      <c r="N383" s="65"/>
      <c r="O383" s="65"/>
      <c r="P383" s="101"/>
      <c r="Q383" s="66"/>
    </row>
    <row r="384" spans="7:17" s="44" customFormat="1" ht="9">
      <c r="G384" s="65"/>
      <c r="H384" s="65"/>
      <c r="I384" s="65"/>
      <c r="J384" s="65"/>
      <c r="K384" s="65"/>
      <c r="L384" s="65"/>
      <c r="M384" s="65"/>
      <c r="N384" s="65"/>
      <c r="O384" s="65"/>
      <c r="P384" s="101"/>
      <c r="Q384" s="66"/>
    </row>
    <row r="385" spans="7:17" s="44" customFormat="1" ht="9">
      <c r="G385" s="65"/>
      <c r="H385" s="65"/>
      <c r="I385" s="65"/>
      <c r="J385" s="65"/>
      <c r="K385" s="65"/>
      <c r="L385" s="65"/>
      <c r="M385" s="65"/>
      <c r="N385" s="65"/>
      <c r="O385" s="65"/>
      <c r="P385" s="101"/>
      <c r="Q385" s="66"/>
    </row>
    <row r="386" spans="7:17" s="44" customFormat="1" ht="9">
      <c r="G386" s="65"/>
      <c r="H386" s="65"/>
      <c r="I386" s="65"/>
      <c r="J386" s="65"/>
      <c r="K386" s="65"/>
      <c r="L386" s="65"/>
      <c r="M386" s="65"/>
      <c r="N386" s="65"/>
      <c r="O386" s="65"/>
      <c r="P386" s="101"/>
      <c r="Q386" s="66"/>
    </row>
    <row r="387" spans="7:17" s="44" customFormat="1" ht="9">
      <c r="G387" s="65"/>
      <c r="H387" s="65"/>
      <c r="I387" s="65"/>
      <c r="J387" s="65"/>
      <c r="K387" s="65"/>
      <c r="L387" s="65"/>
      <c r="M387" s="65"/>
      <c r="N387" s="65"/>
      <c r="O387" s="65"/>
      <c r="P387" s="101"/>
      <c r="Q387" s="66"/>
    </row>
    <row r="388" spans="7:17" s="44" customFormat="1" ht="9">
      <c r="G388" s="65"/>
      <c r="H388" s="65"/>
      <c r="I388" s="65"/>
      <c r="J388" s="65"/>
      <c r="K388" s="65"/>
      <c r="L388" s="65"/>
      <c r="M388" s="65"/>
      <c r="N388" s="65"/>
      <c r="O388" s="65"/>
      <c r="P388" s="101"/>
      <c r="Q388" s="66"/>
    </row>
    <row r="389" spans="7:17" s="44" customFormat="1" ht="9">
      <c r="G389" s="65"/>
      <c r="H389" s="65"/>
      <c r="I389" s="65"/>
      <c r="J389" s="65"/>
      <c r="K389" s="65"/>
      <c r="L389" s="65"/>
      <c r="M389" s="65"/>
      <c r="N389" s="65"/>
      <c r="O389" s="65"/>
      <c r="P389" s="101"/>
      <c r="Q389" s="66"/>
    </row>
    <row r="390" spans="7:17" s="44" customFormat="1" ht="9">
      <c r="G390" s="65"/>
      <c r="H390" s="65"/>
      <c r="I390" s="65"/>
      <c r="J390" s="65"/>
      <c r="K390" s="65"/>
      <c r="L390" s="65"/>
      <c r="M390" s="65"/>
      <c r="N390" s="65"/>
      <c r="O390" s="65"/>
      <c r="P390" s="101"/>
      <c r="Q390" s="66"/>
    </row>
    <row r="391" spans="7:17" s="44" customFormat="1" ht="9">
      <c r="G391" s="65"/>
      <c r="H391" s="65"/>
      <c r="I391" s="65"/>
      <c r="J391" s="65"/>
      <c r="K391" s="65"/>
      <c r="L391" s="65"/>
      <c r="M391" s="65"/>
      <c r="N391" s="65"/>
      <c r="O391" s="65"/>
      <c r="P391" s="101"/>
      <c r="Q391" s="66"/>
    </row>
    <row r="392" spans="7:17" s="44" customFormat="1" ht="9">
      <c r="G392" s="65"/>
      <c r="H392" s="65"/>
      <c r="I392" s="65"/>
      <c r="J392" s="65"/>
      <c r="K392" s="65"/>
      <c r="L392" s="65"/>
      <c r="M392" s="65"/>
      <c r="N392" s="65"/>
      <c r="O392" s="65"/>
      <c r="P392" s="101"/>
      <c r="Q392" s="66"/>
    </row>
    <row r="393" spans="7:17" s="44" customFormat="1" ht="9">
      <c r="G393" s="65"/>
      <c r="H393" s="65"/>
      <c r="I393" s="65"/>
      <c r="J393" s="65"/>
      <c r="K393" s="65"/>
      <c r="L393" s="65"/>
      <c r="M393" s="65"/>
      <c r="N393" s="65"/>
      <c r="O393" s="65"/>
      <c r="P393" s="101"/>
      <c r="Q393" s="66"/>
    </row>
    <row r="394" spans="7:17" s="44" customFormat="1" ht="9">
      <c r="G394" s="65"/>
      <c r="H394" s="65"/>
      <c r="I394" s="65"/>
      <c r="J394" s="65"/>
      <c r="K394" s="65"/>
      <c r="L394" s="65"/>
      <c r="M394" s="65"/>
      <c r="N394" s="65"/>
      <c r="O394" s="65"/>
      <c r="P394" s="101"/>
      <c r="Q394" s="66"/>
    </row>
    <row r="395" spans="7:17" s="44" customFormat="1" ht="9">
      <c r="G395" s="65"/>
      <c r="H395" s="65"/>
      <c r="I395" s="65"/>
      <c r="J395" s="65"/>
      <c r="K395" s="65"/>
      <c r="L395" s="65"/>
      <c r="M395" s="65"/>
      <c r="N395" s="65"/>
      <c r="O395" s="65"/>
      <c r="P395" s="101"/>
      <c r="Q395" s="66"/>
    </row>
    <row r="396" spans="7:17" s="44" customFormat="1" ht="9">
      <c r="G396" s="65"/>
      <c r="H396" s="65"/>
      <c r="I396" s="65"/>
      <c r="J396" s="65"/>
      <c r="K396" s="65"/>
      <c r="L396" s="65"/>
      <c r="M396" s="65"/>
      <c r="N396" s="65"/>
      <c r="O396" s="65"/>
      <c r="P396" s="101"/>
      <c r="Q396" s="66"/>
    </row>
    <row r="397" spans="7:17" s="44" customFormat="1" ht="9">
      <c r="G397" s="65"/>
      <c r="H397" s="65"/>
      <c r="I397" s="65"/>
      <c r="J397" s="65"/>
      <c r="K397" s="65"/>
      <c r="L397" s="65"/>
      <c r="M397" s="65"/>
      <c r="N397" s="65"/>
      <c r="O397" s="65"/>
      <c r="P397" s="101"/>
      <c r="Q397" s="66"/>
    </row>
    <row r="398" spans="7:17" s="44" customFormat="1" ht="9">
      <c r="G398" s="65"/>
      <c r="H398" s="65"/>
      <c r="I398" s="65"/>
      <c r="J398" s="65"/>
      <c r="K398" s="65"/>
      <c r="L398" s="65"/>
      <c r="M398" s="65"/>
      <c r="N398" s="65"/>
      <c r="O398" s="65"/>
      <c r="P398" s="101"/>
      <c r="Q398" s="66"/>
    </row>
    <row r="399" spans="7:17" s="44" customFormat="1" ht="9">
      <c r="G399" s="65"/>
      <c r="H399" s="65"/>
      <c r="I399" s="65"/>
      <c r="J399" s="65"/>
      <c r="K399" s="65"/>
      <c r="L399" s="65"/>
      <c r="M399" s="65"/>
      <c r="N399" s="65"/>
      <c r="O399" s="65"/>
      <c r="P399" s="101"/>
      <c r="Q399" s="66"/>
    </row>
    <row r="400" spans="7:17" s="44" customFormat="1" ht="9">
      <c r="G400" s="65"/>
      <c r="H400" s="65"/>
      <c r="I400" s="65"/>
      <c r="J400" s="65"/>
      <c r="K400" s="65"/>
      <c r="L400" s="65"/>
      <c r="M400" s="65"/>
      <c r="N400" s="65"/>
      <c r="O400" s="65"/>
      <c r="P400" s="101"/>
      <c r="Q400" s="66"/>
    </row>
    <row r="401" spans="7:17" s="44" customFormat="1" ht="9">
      <c r="G401" s="65"/>
      <c r="H401" s="65"/>
      <c r="I401" s="65"/>
      <c r="J401" s="65"/>
      <c r="K401" s="65"/>
      <c r="L401" s="65"/>
      <c r="M401" s="65"/>
      <c r="N401" s="65"/>
      <c r="O401" s="65"/>
      <c r="P401" s="101"/>
      <c r="Q401" s="66"/>
    </row>
    <row r="402" spans="7:17" s="44" customFormat="1" ht="9">
      <c r="G402" s="65"/>
      <c r="H402" s="65"/>
      <c r="I402" s="65"/>
      <c r="J402" s="65"/>
      <c r="K402" s="65"/>
      <c r="L402" s="65"/>
      <c r="M402" s="65"/>
      <c r="N402" s="65"/>
      <c r="O402" s="65"/>
      <c r="P402" s="101"/>
      <c r="Q402" s="66"/>
    </row>
    <row r="403" spans="7:17" s="44" customFormat="1" ht="9">
      <c r="G403" s="65"/>
      <c r="H403" s="65"/>
      <c r="I403" s="65"/>
      <c r="J403" s="65"/>
      <c r="K403" s="65"/>
      <c r="L403" s="65"/>
      <c r="M403" s="65"/>
      <c r="N403" s="65"/>
      <c r="O403" s="65"/>
      <c r="P403" s="101"/>
      <c r="Q403" s="66"/>
    </row>
    <row r="404" spans="7:17" s="44" customFormat="1" ht="9">
      <c r="G404" s="65"/>
      <c r="H404" s="65"/>
      <c r="I404" s="65"/>
      <c r="J404" s="65"/>
      <c r="K404" s="65"/>
      <c r="L404" s="65"/>
      <c r="M404" s="65"/>
      <c r="N404" s="65"/>
      <c r="O404" s="65"/>
      <c r="P404" s="101"/>
      <c r="Q404" s="66"/>
    </row>
    <row r="405" spans="7:17" s="44" customFormat="1" ht="9">
      <c r="G405" s="65"/>
      <c r="H405" s="65"/>
      <c r="I405" s="65"/>
      <c r="J405" s="65"/>
      <c r="K405" s="65"/>
      <c r="L405" s="65"/>
      <c r="M405" s="65"/>
      <c r="N405" s="65"/>
      <c r="O405" s="65"/>
      <c r="P405" s="101"/>
      <c r="Q405" s="66"/>
    </row>
    <row r="406" spans="7:17" s="44" customFormat="1" ht="9">
      <c r="G406" s="65"/>
      <c r="H406" s="65"/>
      <c r="I406" s="65"/>
      <c r="J406" s="65"/>
      <c r="K406" s="65"/>
      <c r="L406" s="65"/>
      <c r="M406" s="65"/>
      <c r="N406" s="65"/>
      <c r="O406" s="65"/>
      <c r="P406" s="101"/>
      <c r="Q406" s="66"/>
    </row>
    <row r="407" spans="7:17" s="44" customFormat="1" ht="9">
      <c r="G407" s="65"/>
      <c r="H407" s="65"/>
      <c r="I407" s="65"/>
      <c r="J407" s="65"/>
      <c r="K407" s="65"/>
      <c r="L407" s="65"/>
      <c r="M407" s="65"/>
      <c r="N407" s="65"/>
      <c r="O407" s="65"/>
      <c r="P407" s="101"/>
      <c r="Q407" s="66"/>
    </row>
    <row r="408" spans="7:17" s="44" customFormat="1" ht="9">
      <c r="G408" s="65"/>
      <c r="H408" s="65"/>
      <c r="I408" s="65"/>
      <c r="J408" s="65"/>
      <c r="K408" s="65"/>
      <c r="L408" s="65"/>
      <c r="M408" s="65"/>
      <c r="N408" s="65"/>
      <c r="O408" s="65"/>
      <c r="P408" s="101"/>
      <c r="Q408" s="66"/>
    </row>
    <row r="409" spans="7:17" s="44" customFormat="1" ht="9">
      <c r="G409" s="65"/>
      <c r="H409" s="65"/>
      <c r="I409" s="65"/>
      <c r="J409" s="65"/>
      <c r="K409" s="65"/>
      <c r="L409" s="65"/>
      <c r="M409" s="65"/>
      <c r="N409" s="65"/>
      <c r="O409" s="65"/>
      <c r="P409" s="101"/>
      <c r="Q409" s="66"/>
    </row>
    <row r="410" spans="7:17" s="44" customFormat="1" ht="9">
      <c r="G410" s="65"/>
      <c r="H410" s="65"/>
      <c r="I410" s="65"/>
      <c r="J410" s="65"/>
      <c r="K410" s="65"/>
      <c r="L410" s="65"/>
      <c r="M410" s="65"/>
      <c r="N410" s="65"/>
      <c r="O410" s="65"/>
      <c r="P410" s="101"/>
      <c r="Q410" s="66"/>
    </row>
    <row r="411" spans="7:17" s="44" customFormat="1" ht="9">
      <c r="G411" s="65"/>
      <c r="H411" s="65"/>
      <c r="I411" s="65"/>
      <c r="J411" s="65"/>
      <c r="K411" s="65"/>
      <c r="L411" s="65"/>
      <c r="M411" s="65"/>
      <c r="N411" s="65"/>
      <c r="O411" s="65"/>
      <c r="P411" s="101"/>
      <c r="Q411" s="66"/>
    </row>
    <row r="412" spans="7:17" s="44" customFormat="1" ht="9">
      <c r="G412" s="65"/>
      <c r="H412" s="65"/>
      <c r="I412" s="65"/>
      <c r="J412" s="65"/>
      <c r="K412" s="65"/>
      <c r="L412" s="65"/>
      <c r="M412" s="65"/>
      <c r="N412" s="65"/>
      <c r="O412" s="65"/>
      <c r="P412" s="101"/>
      <c r="Q412" s="66"/>
    </row>
    <row r="413" spans="7:17" s="44" customFormat="1" ht="9">
      <c r="G413" s="65"/>
      <c r="H413" s="65"/>
      <c r="I413" s="65"/>
      <c r="J413" s="65"/>
      <c r="K413" s="65"/>
      <c r="L413" s="65"/>
      <c r="M413" s="65"/>
      <c r="N413" s="65"/>
      <c r="O413" s="65"/>
      <c r="P413" s="101"/>
      <c r="Q413" s="66"/>
    </row>
    <row r="414" spans="7:17" s="44" customFormat="1" ht="9">
      <c r="G414" s="65"/>
      <c r="H414" s="65"/>
      <c r="I414" s="65"/>
      <c r="J414" s="65"/>
      <c r="K414" s="65"/>
      <c r="L414" s="65"/>
      <c r="M414" s="65"/>
      <c r="N414" s="65"/>
      <c r="O414" s="65"/>
      <c r="P414" s="101"/>
      <c r="Q414" s="66"/>
    </row>
    <row r="415" spans="7:17" s="44" customFormat="1" ht="9">
      <c r="G415" s="65"/>
      <c r="H415" s="65"/>
      <c r="I415" s="65"/>
      <c r="J415" s="65"/>
      <c r="K415" s="65"/>
      <c r="L415" s="65"/>
      <c r="M415" s="65"/>
      <c r="N415" s="65"/>
      <c r="O415" s="65"/>
      <c r="P415" s="101"/>
      <c r="Q415" s="66"/>
    </row>
    <row r="416" spans="7:17" s="44" customFormat="1" ht="9">
      <c r="G416" s="65"/>
      <c r="H416" s="65"/>
      <c r="I416" s="65"/>
      <c r="J416" s="65"/>
      <c r="K416" s="65"/>
      <c r="L416" s="65"/>
      <c r="M416" s="65"/>
      <c r="N416" s="65"/>
      <c r="O416" s="65"/>
      <c r="P416" s="101"/>
      <c r="Q416" s="66"/>
    </row>
    <row r="417" spans="7:17" s="44" customFormat="1" ht="9">
      <c r="G417" s="65"/>
      <c r="H417" s="65"/>
      <c r="I417" s="65"/>
      <c r="J417" s="65"/>
      <c r="K417" s="65"/>
      <c r="L417" s="65"/>
      <c r="M417" s="65"/>
      <c r="N417" s="65"/>
      <c r="O417" s="65"/>
      <c r="P417" s="101"/>
      <c r="Q417" s="66"/>
    </row>
    <row r="418" spans="7:17" s="44" customFormat="1" ht="9">
      <c r="G418" s="65"/>
      <c r="H418" s="65"/>
      <c r="I418" s="65"/>
      <c r="J418" s="65"/>
      <c r="K418" s="65"/>
      <c r="L418" s="65"/>
      <c r="M418" s="65"/>
      <c r="N418" s="65"/>
      <c r="O418" s="65"/>
      <c r="P418" s="101"/>
      <c r="Q418" s="66"/>
    </row>
    <row r="419" spans="7:17" s="44" customFormat="1" ht="9">
      <c r="G419" s="65"/>
      <c r="H419" s="65"/>
      <c r="I419" s="65"/>
      <c r="J419" s="65"/>
      <c r="K419" s="65"/>
      <c r="L419" s="65"/>
      <c r="M419" s="65"/>
      <c r="N419" s="65"/>
      <c r="O419" s="65"/>
      <c r="P419" s="101"/>
      <c r="Q419" s="66"/>
    </row>
    <row r="420" spans="7:17" s="44" customFormat="1" ht="9">
      <c r="G420" s="65"/>
      <c r="H420" s="65"/>
      <c r="I420" s="65"/>
      <c r="J420" s="65"/>
      <c r="K420" s="65"/>
      <c r="L420" s="65"/>
      <c r="M420" s="65"/>
      <c r="N420" s="65"/>
      <c r="O420" s="65"/>
      <c r="P420" s="101"/>
      <c r="Q420" s="66"/>
    </row>
    <row r="421" spans="7:17" s="44" customFormat="1" ht="9">
      <c r="G421" s="65"/>
      <c r="H421" s="65"/>
      <c r="I421" s="65"/>
      <c r="J421" s="65"/>
      <c r="K421" s="65"/>
      <c r="L421" s="65"/>
      <c r="M421" s="65"/>
      <c r="N421" s="65"/>
      <c r="O421" s="65"/>
      <c r="P421" s="101"/>
      <c r="Q421" s="66"/>
    </row>
    <row r="422" spans="7:17" s="44" customFormat="1" ht="9">
      <c r="G422" s="65"/>
      <c r="H422" s="65"/>
      <c r="I422" s="65"/>
      <c r="J422" s="65"/>
      <c r="K422" s="65"/>
      <c r="L422" s="65"/>
      <c r="M422" s="65"/>
      <c r="N422" s="65"/>
      <c r="O422" s="65"/>
      <c r="P422" s="101"/>
      <c r="Q422" s="66"/>
    </row>
    <row r="423" spans="7:17" s="44" customFormat="1" ht="9">
      <c r="G423" s="65"/>
      <c r="H423" s="65"/>
      <c r="I423" s="65"/>
      <c r="J423" s="65"/>
      <c r="K423" s="65"/>
      <c r="L423" s="65"/>
      <c r="M423" s="65"/>
      <c r="N423" s="65"/>
      <c r="O423" s="65"/>
      <c r="P423" s="101"/>
      <c r="Q423" s="66"/>
    </row>
    <row r="424" spans="7:17" s="44" customFormat="1" ht="9">
      <c r="G424" s="65"/>
      <c r="H424" s="65"/>
      <c r="I424" s="65"/>
      <c r="J424" s="65"/>
      <c r="K424" s="65"/>
      <c r="L424" s="65"/>
      <c r="M424" s="65"/>
      <c r="N424" s="65"/>
      <c r="O424" s="65"/>
      <c r="P424" s="101"/>
      <c r="Q424" s="66"/>
    </row>
    <row r="425" spans="7:17" s="44" customFormat="1" ht="9">
      <c r="G425" s="65"/>
      <c r="H425" s="65"/>
      <c r="I425" s="65"/>
      <c r="J425" s="65"/>
      <c r="K425" s="65"/>
      <c r="L425" s="65"/>
      <c r="M425" s="65"/>
      <c r="N425" s="65"/>
      <c r="O425" s="65"/>
      <c r="P425" s="101"/>
      <c r="Q425" s="66"/>
    </row>
    <row r="426" spans="7:17" s="44" customFormat="1" ht="9">
      <c r="G426" s="65"/>
      <c r="H426" s="65"/>
      <c r="I426" s="65"/>
      <c r="J426" s="65"/>
      <c r="K426" s="65"/>
      <c r="L426" s="65"/>
      <c r="M426" s="65"/>
      <c r="N426" s="65"/>
      <c r="O426" s="65"/>
      <c r="P426" s="101"/>
      <c r="Q426" s="66"/>
    </row>
    <row r="427" spans="7:17" s="44" customFormat="1" ht="9">
      <c r="G427" s="65"/>
      <c r="H427" s="65"/>
      <c r="I427" s="65"/>
      <c r="J427" s="65"/>
      <c r="K427" s="65"/>
      <c r="L427" s="65"/>
      <c r="M427" s="65"/>
      <c r="N427" s="65"/>
      <c r="O427" s="65"/>
      <c r="P427" s="101"/>
      <c r="Q427" s="66"/>
    </row>
    <row r="428" spans="7:17" s="44" customFormat="1" ht="9">
      <c r="G428" s="65"/>
      <c r="H428" s="65"/>
      <c r="I428" s="65"/>
      <c r="J428" s="65"/>
      <c r="K428" s="65"/>
      <c r="L428" s="65"/>
      <c r="M428" s="65"/>
      <c r="N428" s="65"/>
      <c r="O428" s="65"/>
      <c r="P428" s="101"/>
      <c r="Q428" s="66"/>
    </row>
    <row r="429" spans="7:17" s="44" customFormat="1" ht="9">
      <c r="G429" s="65"/>
      <c r="H429" s="65"/>
      <c r="I429" s="65"/>
      <c r="J429" s="65"/>
      <c r="K429" s="65"/>
      <c r="L429" s="65"/>
      <c r="M429" s="65"/>
      <c r="N429" s="65"/>
      <c r="O429" s="65"/>
      <c r="P429" s="101"/>
      <c r="Q429" s="66"/>
    </row>
    <row r="430" spans="7:17" s="44" customFormat="1" ht="9">
      <c r="G430" s="65"/>
      <c r="H430" s="65"/>
      <c r="I430" s="65"/>
      <c r="J430" s="65"/>
      <c r="K430" s="65"/>
      <c r="L430" s="65"/>
      <c r="M430" s="65"/>
      <c r="N430" s="65"/>
      <c r="O430" s="65"/>
      <c r="P430" s="101"/>
      <c r="Q430" s="66"/>
    </row>
    <row r="431" spans="7:17" s="44" customFormat="1" ht="9">
      <c r="G431" s="65"/>
      <c r="H431" s="65"/>
      <c r="I431" s="65"/>
      <c r="J431" s="65"/>
      <c r="K431" s="65"/>
      <c r="L431" s="65"/>
      <c r="M431" s="65"/>
      <c r="N431" s="65"/>
      <c r="O431" s="65"/>
      <c r="P431" s="101"/>
      <c r="Q431" s="66"/>
    </row>
    <row r="432" spans="7:17" s="44" customFormat="1" ht="9">
      <c r="G432" s="65"/>
      <c r="H432" s="65"/>
      <c r="I432" s="65"/>
      <c r="J432" s="65"/>
      <c r="K432" s="65"/>
      <c r="L432" s="65"/>
      <c r="M432" s="65"/>
      <c r="N432" s="65"/>
      <c r="O432" s="65"/>
      <c r="P432" s="101"/>
      <c r="Q432" s="66"/>
    </row>
    <row r="433" spans="7:17" s="44" customFormat="1" ht="9">
      <c r="G433" s="65"/>
      <c r="H433" s="65"/>
      <c r="I433" s="65"/>
      <c r="J433" s="65"/>
      <c r="K433" s="65"/>
      <c r="L433" s="65"/>
      <c r="M433" s="65"/>
      <c r="N433" s="65"/>
      <c r="O433" s="65"/>
      <c r="P433" s="101"/>
      <c r="Q433" s="66"/>
    </row>
    <row r="434" spans="7:17" s="44" customFormat="1" ht="9">
      <c r="G434" s="65"/>
      <c r="H434" s="65"/>
      <c r="I434" s="65"/>
      <c r="J434" s="65"/>
      <c r="K434" s="65"/>
      <c r="L434" s="65"/>
      <c r="M434" s="65"/>
      <c r="N434" s="65"/>
      <c r="O434" s="65"/>
      <c r="P434" s="101"/>
      <c r="Q434" s="66"/>
    </row>
    <row r="435" spans="7:17" s="44" customFormat="1" ht="9">
      <c r="G435" s="65"/>
      <c r="H435" s="65"/>
      <c r="I435" s="65"/>
      <c r="J435" s="65"/>
      <c r="K435" s="65"/>
      <c r="L435" s="65"/>
      <c r="M435" s="65"/>
      <c r="N435" s="65"/>
      <c r="O435" s="65"/>
      <c r="P435" s="101"/>
      <c r="Q435" s="66"/>
    </row>
    <row r="436" spans="7:17" s="44" customFormat="1" ht="9">
      <c r="G436" s="65"/>
      <c r="H436" s="65"/>
      <c r="I436" s="65"/>
      <c r="J436" s="65"/>
      <c r="K436" s="65"/>
      <c r="L436" s="65"/>
      <c r="M436" s="65"/>
      <c r="N436" s="65"/>
      <c r="O436" s="65"/>
      <c r="P436" s="101"/>
      <c r="Q436" s="66"/>
    </row>
    <row r="437" spans="7:17" s="44" customFormat="1" ht="9">
      <c r="G437" s="65"/>
      <c r="H437" s="65"/>
      <c r="I437" s="65"/>
      <c r="J437" s="65"/>
      <c r="K437" s="65"/>
      <c r="L437" s="65"/>
      <c r="M437" s="65"/>
      <c r="N437" s="65"/>
      <c r="O437" s="65"/>
      <c r="P437" s="101"/>
      <c r="Q437" s="66"/>
    </row>
    <row r="438" spans="7:17" s="44" customFormat="1" ht="9">
      <c r="G438" s="65"/>
      <c r="H438" s="65"/>
      <c r="I438" s="65"/>
      <c r="J438" s="65"/>
      <c r="K438" s="65"/>
      <c r="L438" s="65"/>
      <c r="M438" s="65"/>
      <c r="N438" s="65"/>
      <c r="O438" s="65"/>
      <c r="P438" s="101"/>
      <c r="Q438" s="66"/>
    </row>
    <row r="439" spans="7:17" s="44" customFormat="1" ht="9">
      <c r="G439" s="65"/>
      <c r="H439" s="65"/>
      <c r="I439" s="65"/>
      <c r="J439" s="65"/>
      <c r="K439" s="65"/>
      <c r="L439" s="65"/>
      <c r="M439" s="65"/>
      <c r="N439" s="65"/>
      <c r="O439" s="65"/>
      <c r="P439" s="101"/>
      <c r="Q439" s="66"/>
    </row>
    <row r="440" spans="7:17" s="44" customFormat="1" ht="9">
      <c r="G440" s="65"/>
      <c r="H440" s="65"/>
      <c r="I440" s="65"/>
      <c r="J440" s="65"/>
      <c r="K440" s="65"/>
      <c r="L440" s="65"/>
      <c r="M440" s="65"/>
      <c r="N440" s="65"/>
      <c r="O440" s="65"/>
      <c r="P440" s="101"/>
      <c r="Q440" s="66"/>
    </row>
    <row r="441" spans="7:17" s="44" customFormat="1" ht="9">
      <c r="G441" s="65"/>
      <c r="H441" s="65"/>
      <c r="I441" s="65"/>
      <c r="J441" s="65"/>
      <c r="K441" s="65"/>
      <c r="L441" s="65"/>
      <c r="M441" s="65"/>
      <c r="N441" s="65"/>
      <c r="O441" s="65"/>
      <c r="P441" s="101"/>
      <c r="Q441" s="66"/>
    </row>
    <row r="442" spans="7:17" s="44" customFormat="1" ht="9">
      <c r="G442" s="65"/>
      <c r="H442" s="65"/>
      <c r="I442" s="65"/>
      <c r="J442" s="65"/>
      <c r="K442" s="65"/>
      <c r="L442" s="65"/>
      <c r="M442" s="65"/>
      <c r="N442" s="65"/>
      <c r="O442" s="65"/>
      <c r="P442" s="101"/>
      <c r="Q442" s="66"/>
    </row>
    <row r="443" spans="7:17" s="44" customFormat="1" ht="9">
      <c r="G443" s="65"/>
      <c r="H443" s="65"/>
      <c r="I443" s="65"/>
      <c r="J443" s="65"/>
      <c r="K443" s="65"/>
      <c r="L443" s="65"/>
      <c r="M443" s="65"/>
      <c r="N443" s="65"/>
      <c r="O443" s="65"/>
      <c r="P443" s="101"/>
      <c r="Q443" s="66"/>
    </row>
    <row r="444" spans="7:17" s="44" customFormat="1" ht="9">
      <c r="G444" s="65"/>
      <c r="H444" s="65"/>
      <c r="I444" s="65"/>
      <c r="J444" s="65"/>
      <c r="K444" s="65"/>
      <c r="L444" s="65"/>
      <c r="M444" s="65"/>
      <c r="N444" s="65"/>
      <c r="O444" s="65"/>
      <c r="P444" s="101"/>
      <c r="Q444" s="66"/>
    </row>
    <row r="445" spans="7:17" s="44" customFormat="1" ht="9">
      <c r="G445" s="65"/>
      <c r="H445" s="65"/>
      <c r="I445" s="65"/>
      <c r="J445" s="65"/>
      <c r="K445" s="65"/>
      <c r="L445" s="65"/>
      <c r="M445" s="65"/>
      <c r="N445" s="65"/>
      <c r="O445" s="65"/>
      <c r="P445" s="101"/>
      <c r="Q445" s="66"/>
    </row>
    <row r="446" spans="7:17" s="44" customFormat="1" ht="9">
      <c r="G446" s="65"/>
      <c r="H446" s="65"/>
      <c r="I446" s="65"/>
      <c r="J446" s="65"/>
      <c r="K446" s="65"/>
      <c r="L446" s="65"/>
      <c r="M446" s="65"/>
      <c r="N446" s="65"/>
      <c r="O446" s="65"/>
      <c r="P446" s="101"/>
      <c r="Q446" s="66"/>
    </row>
    <row r="447" spans="7:17" s="44" customFormat="1" ht="9">
      <c r="G447" s="65"/>
      <c r="H447" s="65"/>
      <c r="I447" s="65"/>
      <c r="J447" s="65"/>
      <c r="K447" s="65"/>
      <c r="L447" s="65"/>
      <c r="M447" s="65"/>
      <c r="N447" s="65"/>
      <c r="O447" s="65"/>
      <c r="P447" s="101"/>
      <c r="Q447" s="66"/>
    </row>
    <row r="448" spans="7:17" s="44" customFormat="1" ht="9">
      <c r="G448" s="65"/>
      <c r="H448" s="65"/>
      <c r="I448" s="65"/>
      <c r="J448" s="65"/>
      <c r="K448" s="65"/>
      <c r="L448" s="65"/>
      <c r="M448" s="65"/>
      <c r="N448" s="65"/>
      <c r="O448" s="65"/>
      <c r="P448" s="101"/>
      <c r="Q448" s="66"/>
    </row>
    <row r="449" spans="7:17" s="44" customFormat="1" ht="9">
      <c r="G449" s="65"/>
      <c r="H449" s="65"/>
      <c r="I449" s="65"/>
      <c r="J449" s="65"/>
      <c r="K449" s="65"/>
      <c r="L449" s="65"/>
      <c r="M449" s="65"/>
      <c r="N449" s="65"/>
      <c r="O449" s="65"/>
      <c r="P449" s="101"/>
      <c r="Q449" s="66"/>
    </row>
    <row r="450" spans="7:17" s="44" customFormat="1" ht="9">
      <c r="G450" s="65"/>
      <c r="H450" s="65"/>
      <c r="I450" s="65"/>
      <c r="J450" s="65"/>
      <c r="K450" s="65"/>
      <c r="L450" s="65"/>
      <c r="M450" s="65"/>
      <c r="N450" s="65"/>
      <c r="O450" s="65"/>
      <c r="P450" s="101"/>
      <c r="Q450" s="66"/>
    </row>
    <row r="451" spans="7:17" s="44" customFormat="1" ht="9">
      <c r="G451" s="65"/>
      <c r="H451" s="65"/>
      <c r="I451" s="65"/>
      <c r="J451" s="65"/>
      <c r="K451" s="65"/>
      <c r="L451" s="65"/>
      <c r="M451" s="65"/>
      <c r="N451" s="65"/>
      <c r="O451" s="65"/>
      <c r="P451" s="101"/>
      <c r="Q451" s="66"/>
    </row>
    <row r="452" spans="7:17" s="44" customFormat="1" ht="9">
      <c r="G452" s="65"/>
      <c r="H452" s="65"/>
      <c r="I452" s="65"/>
      <c r="J452" s="65"/>
      <c r="K452" s="65"/>
      <c r="L452" s="65"/>
      <c r="M452" s="65"/>
      <c r="N452" s="65"/>
      <c r="O452" s="65"/>
      <c r="P452" s="101"/>
      <c r="Q452" s="66"/>
    </row>
    <row r="453" spans="7:17" s="44" customFormat="1" ht="9">
      <c r="G453" s="65"/>
      <c r="H453" s="65"/>
      <c r="I453" s="65"/>
      <c r="J453" s="65"/>
      <c r="K453" s="65"/>
      <c r="L453" s="65"/>
      <c r="M453" s="65"/>
      <c r="N453" s="65"/>
      <c r="O453" s="65"/>
      <c r="P453" s="101"/>
      <c r="Q453" s="66"/>
    </row>
    <row r="454" spans="7:17" s="44" customFormat="1" ht="9">
      <c r="G454" s="65"/>
      <c r="H454" s="65"/>
      <c r="I454" s="65"/>
      <c r="J454" s="65"/>
      <c r="K454" s="65"/>
      <c r="L454" s="65"/>
      <c r="M454" s="65"/>
      <c r="N454" s="65"/>
      <c r="O454" s="65"/>
      <c r="P454" s="101"/>
      <c r="Q454" s="66"/>
    </row>
    <row r="455" spans="7:17" s="44" customFormat="1" ht="9">
      <c r="G455" s="65"/>
      <c r="H455" s="65"/>
      <c r="I455" s="65"/>
      <c r="J455" s="65"/>
      <c r="K455" s="65"/>
      <c r="L455" s="65"/>
      <c r="M455" s="65"/>
      <c r="N455" s="65"/>
      <c r="O455" s="65"/>
      <c r="P455" s="101"/>
      <c r="Q455" s="66"/>
    </row>
    <row r="456" spans="7:17" s="44" customFormat="1" ht="9">
      <c r="G456" s="65"/>
      <c r="H456" s="65"/>
      <c r="I456" s="65"/>
      <c r="J456" s="65"/>
      <c r="K456" s="65"/>
      <c r="L456" s="65"/>
      <c r="M456" s="65"/>
      <c r="N456" s="65"/>
      <c r="O456" s="65"/>
      <c r="P456" s="101"/>
      <c r="Q456" s="66"/>
    </row>
    <row r="457" spans="7:17" s="44" customFormat="1" ht="9">
      <c r="G457" s="65"/>
      <c r="H457" s="65"/>
      <c r="I457" s="65"/>
      <c r="J457" s="65"/>
      <c r="K457" s="65"/>
      <c r="L457" s="65"/>
      <c r="M457" s="65"/>
      <c r="N457" s="65"/>
      <c r="O457" s="65"/>
      <c r="P457" s="101"/>
      <c r="Q457" s="66"/>
    </row>
    <row r="458" spans="7:17" s="44" customFormat="1" ht="9">
      <c r="G458" s="65"/>
      <c r="H458" s="65"/>
      <c r="I458" s="65"/>
      <c r="J458" s="65"/>
      <c r="K458" s="65"/>
      <c r="L458" s="65"/>
      <c r="M458" s="65"/>
      <c r="N458" s="65"/>
      <c r="O458" s="65"/>
      <c r="P458" s="101"/>
      <c r="Q458" s="66"/>
    </row>
    <row r="459" spans="7:17" s="44" customFormat="1" ht="9">
      <c r="G459" s="65"/>
      <c r="H459" s="65"/>
      <c r="I459" s="65"/>
      <c r="J459" s="65"/>
      <c r="K459" s="65"/>
      <c r="L459" s="65"/>
      <c r="M459" s="65"/>
      <c r="N459" s="65"/>
      <c r="O459" s="65"/>
      <c r="P459" s="101"/>
      <c r="Q459" s="66"/>
    </row>
    <row r="460" spans="7:17" s="44" customFormat="1" ht="9">
      <c r="G460" s="65"/>
      <c r="H460" s="65"/>
      <c r="I460" s="65"/>
      <c r="J460" s="65"/>
      <c r="K460" s="65"/>
      <c r="L460" s="65"/>
      <c r="M460" s="65"/>
      <c r="N460" s="65"/>
      <c r="O460" s="65"/>
      <c r="P460" s="101"/>
      <c r="Q460" s="66"/>
    </row>
    <row r="461" spans="7:17" s="44" customFormat="1" ht="9">
      <c r="G461" s="65"/>
      <c r="H461" s="65"/>
      <c r="I461" s="65"/>
      <c r="J461" s="65"/>
      <c r="K461" s="65"/>
      <c r="L461" s="65"/>
      <c r="M461" s="65"/>
      <c r="N461" s="65"/>
      <c r="O461" s="65"/>
      <c r="P461" s="101"/>
      <c r="Q461" s="66"/>
    </row>
    <row r="462" spans="7:17" s="44" customFormat="1" ht="9">
      <c r="G462" s="65"/>
      <c r="H462" s="65"/>
      <c r="I462" s="65"/>
      <c r="J462" s="65"/>
      <c r="K462" s="65"/>
      <c r="L462" s="65"/>
      <c r="M462" s="65"/>
      <c r="N462" s="65"/>
      <c r="O462" s="65"/>
      <c r="P462" s="101"/>
      <c r="Q462" s="66"/>
    </row>
    <row r="463" spans="7:17" s="44" customFormat="1" ht="9">
      <c r="G463" s="65"/>
      <c r="H463" s="65"/>
      <c r="I463" s="65"/>
      <c r="J463" s="65"/>
      <c r="K463" s="65"/>
      <c r="L463" s="65"/>
      <c r="M463" s="65"/>
      <c r="N463" s="65"/>
      <c r="O463" s="65"/>
      <c r="P463" s="101"/>
      <c r="Q463" s="66"/>
    </row>
    <row r="464" spans="7:17" s="44" customFormat="1" ht="9">
      <c r="G464" s="65"/>
      <c r="H464" s="65"/>
      <c r="I464" s="65"/>
      <c r="J464" s="65"/>
      <c r="K464" s="65"/>
      <c r="L464" s="65"/>
      <c r="M464" s="65"/>
      <c r="N464" s="65"/>
      <c r="O464" s="65"/>
      <c r="P464" s="101"/>
      <c r="Q464" s="66"/>
    </row>
    <row r="465" spans="7:17" s="44" customFormat="1" ht="9">
      <c r="G465" s="65"/>
      <c r="H465" s="65"/>
      <c r="I465" s="65"/>
      <c r="J465" s="65"/>
      <c r="K465" s="65"/>
      <c r="L465" s="65"/>
      <c r="M465" s="65"/>
      <c r="N465" s="65"/>
      <c r="O465" s="65"/>
      <c r="P465" s="101"/>
      <c r="Q465" s="66"/>
    </row>
    <row r="466" spans="7:17" s="44" customFormat="1" ht="9">
      <c r="G466" s="65"/>
      <c r="H466" s="65"/>
      <c r="I466" s="65"/>
      <c r="J466" s="65"/>
      <c r="K466" s="65"/>
      <c r="L466" s="65"/>
      <c r="M466" s="65"/>
      <c r="N466" s="65"/>
      <c r="O466" s="65"/>
      <c r="P466" s="101"/>
      <c r="Q466" s="66"/>
    </row>
    <row r="467" spans="7:17" s="44" customFormat="1" ht="9">
      <c r="G467" s="65"/>
      <c r="H467" s="65"/>
      <c r="I467" s="65"/>
      <c r="J467" s="65"/>
      <c r="K467" s="65"/>
      <c r="L467" s="65"/>
      <c r="M467" s="65"/>
      <c r="N467" s="65"/>
      <c r="O467" s="65"/>
      <c r="P467" s="101"/>
      <c r="Q467" s="66"/>
    </row>
    <row r="468" spans="7:17" s="44" customFormat="1" ht="9">
      <c r="G468" s="65"/>
      <c r="H468" s="65"/>
      <c r="I468" s="65"/>
      <c r="J468" s="65"/>
      <c r="K468" s="65"/>
      <c r="L468" s="65"/>
      <c r="M468" s="65"/>
      <c r="N468" s="65"/>
      <c r="O468" s="65"/>
      <c r="P468" s="101"/>
      <c r="Q468" s="66"/>
    </row>
    <row r="469" spans="7:17" s="44" customFormat="1" ht="9">
      <c r="G469" s="65"/>
      <c r="H469" s="65"/>
      <c r="I469" s="65"/>
      <c r="J469" s="65"/>
      <c r="K469" s="65"/>
      <c r="L469" s="65"/>
      <c r="M469" s="65"/>
      <c r="N469" s="65"/>
      <c r="O469" s="65"/>
      <c r="P469" s="101"/>
      <c r="Q469" s="66"/>
    </row>
    <row r="470" spans="7:17" s="44" customFormat="1" ht="9">
      <c r="G470" s="65"/>
      <c r="H470" s="65"/>
      <c r="I470" s="65"/>
      <c r="J470" s="65"/>
      <c r="K470" s="65"/>
      <c r="L470" s="65"/>
      <c r="M470" s="65"/>
      <c r="N470" s="65"/>
      <c r="O470" s="65"/>
      <c r="P470" s="101"/>
      <c r="Q470" s="66"/>
    </row>
    <row r="471" spans="7:17" s="44" customFormat="1" ht="9">
      <c r="G471" s="65"/>
      <c r="H471" s="65"/>
      <c r="I471" s="65"/>
      <c r="J471" s="65"/>
      <c r="K471" s="65"/>
      <c r="L471" s="65"/>
      <c r="M471" s="65"/>
      <c r="N471" s="65"/>
      <c r="O471" s="65"/>
      <c r="P471" s="101"/>
      <c r="Q471" s="66"/>
    </row>
    <row r="472" spans="7:17" s="44" customFormat="1" ht="9">
      <c r="G472" s="65"/>
      <c r="H472" s="65"/>
      <c r="I472" s="65"/>
      <c r="J472" s="65"/>
      <c r="K472" s="65"/>
      <c r="L472" s="65"/>
      <c r="M472" s="65"/>
      <c r="N472" s="65"/>
      <c r="O472" s="65"/>
      <c r="P472" s="101"/>
      <c r="Q472" s="66"/>
    </row>
    <row r="473" spans="7:17" s="44" customFormat="1" ht="9">
      <c r="G473" s="65"/>
      <c r="H473" s="65"/>
      <c r="I473" s="65"/>
      <c r="J473" s="65"/>
      <c r="K473" s="65"/>
      <c r="L473" s="65"/>
      <c r="M473" s="65"/>
      <c r="N473" s="65"/>
      <c r="O473" s="65"/>
      <c r="P473" s="101"/>
      <c r="Q473" s="66"/>
    </row>
    <row r="474" spans="7:17" s="44" customFormat="1" ht="9">
      <c r="G474" s="65"/>
      <c r="H474" s="65"/>
      <c r="I474" s="65"/>
      <c r="J474" s="65"/>
      <c r="K474" s="65"/>
      <c r="L474" s="65"/>
      <c r="M474" s="65"/>
      <c r="N474" s="65"/>
      <c r="O474" s="65"/>
      <c r="P474" s="101"/>
      <c r="Q474" s="66"/>
    </row>
    <row r="475" spans="7:17" s="44" customFormat="1" ht="9">
      <c r="G475" s="65"/>
      <c r="H475" s="65"/>
      <c r="I475" s="65"/>
      <c r="J475" s="65"/>
      <c r="K475" s="65"/>
      <c r="L475" s="65"/>
      <c r="M475" s="65"/>
      <c r="N475" s="65"/>
      <c r="O475" s="65"/>
      <c r="P475" s="101"/>
      <c r="Q475" s="66"/>
    </row>
    <row r="476" spans="7:17" s="44" customFormat="1" ht="9">
      <c r="G476" s="65"/>
      <c r="H476" s="65"/>
      <c r="I476" s="65"/>
      <c r="J476" s="65"/>
      <c r="K476" s="65"/>
      <c r="L476" s="65"/>
      <c r="M476" s="65"/>
      <c r="N476" s="65"/>
      <c r="O476" s="65"/>
      <c r="P476" s="101"/>
      <c r="Q476" s="66"/>
    </row>
    <row r="477" spans="7:17" s="44" customFormat="1" ht="9">
      <c r="G477" s="65"/>
      <c r="H477" s="65"/>
      <c r="I477" s="65"/>
      <c r="J477" s="65"/>
      <c r="K477" s="65"/>
      <c r="L477" s="65"/>
      <c r="M477" s="65"/>
      <c r="N477" s="65"/>
      <c r="O477" s="65"/>
      <c r="P477" s="101"/>
      <c r="Q477" s="66"/>
    </row>
    <row r="478" spans="7:17" s="44" customFormat="1" ht="9">
      <c r="G478" s="65"/>
      <c r="H478" s="65"/>
      <c r="I478" s="65"/>
      <c r="J478" s="65"/>
      <c r="K478" s="65"/>
      <c r="L478" s="65"/>
      <c r="M478" s="65"/>
      <c r="N478" s="65"/>
      <c r="O478" s="65"/>
      <c r="P478" s="101"/>
      <c r="Q478" s="66"/>
    </row>
    <row r="479" spans="7:17" s="44" customFormat="1" ht="9">
      <c r="G479" s="65"/>
      <c r="H479" s="65"/>
      <c r="I479" s="65"/>
      <c r="J479" s="65"/>
      <c r="K479" s="65"/>
      <c r="L479" s="65"/>
      <c r="M479" s="65"/>
      <c r="N479" s="65"/>
      <c r="O479" s="65"/>
      <c r="P479" s="101"/>
      <c r="Q479" s="66"/>
    </row>
    <row r="480" spans="7:17" s="44" customFormat="1" ht="9">
      <c r="G480" s="65"/>
      <c r="H480" s="65"/>
      <c r="I480" s="65"/>
      <c r="J480" s="65"/>
      <c r="K480" s="65"/>
      <c r="L480" s="65"/>
      <c r="M480" s="65"/>
      <c r="N480" s="65"/>
      <c r="O480" s="65"/>
      <c r="P480" s="101"/>
      <c r="Q480" s="66"/>
    </row>
    <row r="481" spans="1:17" s="44" customFormat="1" ht="9">
      <c r="G481" s="65"/>
      <c r="H481" s="65"/>
      <c r="I481" s="65"/>
      <c r="J481" s="65"/>
      <c r="K481" s="65"/>
      <c r="L481" s="65"/>
      <c r="M481" s="65"/>
      <c r="N481" s="65"/>
      <c r="O481" s="65"/>
      <c r="P481" s="101"/>
      <c r="Q481" s="66"/>
    </row>
    <row r="482" spans="1:17" s="44" customFormat="1" ht="9">
      <c r="G482" s="65"/>
      <c r="H482" s="65"/>
      <c r="I482" s="65"/>
      <c r="J482" s="65"/>
      <c r="K482" s="65"/>
      <c r="L482" s="65"/>
      <c r="M482" s="65"/>
      <c r="N482" s="65"/>
      <c r="O482" s="65"/>
      <c r="P482" s="101"/>
      <c r="Q482" s="66"/>
    </row>
    <row r="483" spans="1:17">
      <c r="A483" s="44"/>
      <c r="B483" s="44"/>
      <c r="C483" s="44"/>
      <c r="D483" s="44"/>
      <c r="E483" s="44"/>
      <c r="F483" s="44"/>
      <c r="G483" s="65"/>
      <c r="H483" s="65"/>
      <c r="I483" s="65"/>
      <c r="J483" s="65"/>
      <c r="K483" s="65"/>
      <c r="L483" s="65"/>
      <c r="M483" s="65"/>
      <c r="N483" s="65"/>
      <c r="O483" s="65"/>
      <c r="P483" s="101"/>
      <c r="Q483" s="66"/>
    </row>
    <row r="484" spans="1:17">
      <c r="A484" s="44"/>
      <c r="B484" s="44"/>
      <c r="C484" s="44"/>
      <c r="D484" s="44"/>
      <c r="E484" s="44"/>
      <c r="F484" s="44"/>
      <c r="G484" s="65"/>
      <c r="H484" s="65"/>
      <c r="I484" s="65"/>
      <c r="J484" s="65"/>
      <c r="K484" s="65"/>
      <c r="L484" s="65"/>
      <c r="M484" s="65"/>
      <c r="N484" s="65"/>
      <c r="O484" s="65"/>
      <c r="P484" s="101"/>
      <c r="Q484" s="66"/>
    </row>
    <row r="485" spans="1:17">
      <c r="A485" s="44"/>
      <c r="B485" s="44"/>
      <c r="C485" s="44"/>
      <c r="D485" s="44"/>
      <c r="E485" s="44"/>
      <c r="F485" s="44"/>
      <c r="G485" s="65"/>
      <c r="H485" s="65"/>
      <c r="I485" s="65"/>
      <c r="J485" s="65"/>
      <c r="K485" s="65"/>
      <c r="L485" s="65"/>
      <c r="M485" s="65"/>
      <c r="N485" s="65"/>
      <c r="O485" s="65"/>
      <c r="P485" s="101"/>
      <c r="Q485" s="66"/>
    </row>
    <row r="486" spans="1:17">
      <c r="A486" s="44"/>
      <c r="B486" s="44"/>
      <c r="C486" s="44"/>
      <c r="D486" s="44"/>
      <c r="E486" s="44"/>
      <c r="F486" s="44"/>
      <c r="G486" s="65"/>
      <c r="H486" s="65"/>
      <c r="I486" s="65"/>
      <c r="J486" s="65"/>
      <c r="K486" s="65"/>
      <c r="L486" s="65"/>
      <c r="M486" s="65"/>
      <c r="N486" s="65"/>
      <c r="O486" s="65"/>
      <c r="P486" s="101"/>
      <c r="Q486" s="66"/>
    </row>
    <row r="487" spans="1:17">
      <c r="A487" s="44"/>
      <c r="B487" s="44"/>
      <c r="C487" s="44"/>
      <c r="D487" s="44"/>
      <c r="E487" s="44"/>
      <c r="F487" s="44"/>
      <c r="G487" s="65"/>
      <c r="H487" s="65"/>
      <c r="I487" s="65"/>
      <c r="J487" s="65"/>
      <c r="K487" s="65"/>
      <c r="L487" s="65"/>
      <c r="M487" s="65"/>
      <c r="N487" s="65"/>
      <c r="O487" s="65"/>
      <c r="P487" s="101"/>
      <c r="Q487" s="66"/>
    </row>
  </sheetData>
  <mergeCells count="7">
    <mergeCell ref="A61:E61"/>
    <mergeCell ref="B7:E7"/>
    <mergeCell ref="B8:E8"/>
    <mergeCell ref="B30:E30"/>
    <mergeCell ref="B29:E29"/>
    <mergeCell ref="B51:E51"/>
    <mergeCell ref="B53:E53"/>
  </mergeCells>
  <phoneticPr fontId="10" type="noConversion"/>
  <printOptions horizontalCentered="1"/>
  <pageMargins left="0.39370078740157483" right="0.39370078740157483" top="0.35433070866141736" bottom="0.19685039370078741" header="0" footer="0"/>
  <pageSetup paperSize="9" scale="60" orientation="landscape" r:id="rId1"/>
  <headerFooter alignWithMargins="0"/>
  <rowBreaks count="1" manualBreakCount="1">
    <brk id="76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3"/>
  <sheetViews>
    <sheetView zoomScale="70" zoomScaleNormal="70" workbookViewId="0">
      <selection activeCell="D24" sqref="D24"/>
    </sheetView>
  </sheetViews>
  <sheetFormatPr defaultColWidth="9.1796875" defaultRowHeight="12.5"/>
  <cols>
    <col min="1" max="1" width="30.7265625" style="2" customWidth="1"/>
    <col min="2" max="2" width="14.453125" style="2" customWidth="1"/>
    <col min="3" max="3" width="12" style="2" customWidth="1"/>
    <col min="4" max="4" width="11.26953125" style="2" customWidth="1"/>
    <col min="5" max="5" width="15.7265625" style="2" customWidth="1"/>
    <col min="6" max="6" width="15" style="2" customWidth="1"/>
    <col min="7" max="7" width="11.453125" style="2" customWidth="1"/>
    <col min="8" max="8" width="10.81640625" style="2" customWidth="1"/>
    <col min="9" max="9" width="15" style="2" customWidth="1"/>
    <col min="10" max="10" width="9.1796875" style="2"/>
    <col min="11" max="11" width="13.1796875" style="2" bestFit="1" customWidth="1"/>
    <col min="12" max="13" width="9.1796875" style="2"/>
    <col min="14" max="14" width="9.1796875" style="2" customWidth="1"/>
    <col min="15" max="16384" width="9.1796875" style="2"/>
  </cols>
  <sheetData>
    <row r="1" spans="1:11" ht="14">
      <c r="A1" s="3" t="s">
        <v>175</v>
      </c>
    </row>
    <row r="3" spans="1:11" ht="24" customHeight="1">
      <c r="A3" s="192"/>
      <c r="B3" s="272" t="s">
        <v>69</v>
      </c>
      <c r="C3" s="272"/>
      <c r="D3" s="272"/>
      <c r="E3" s="272"/>
      <c r="F3" s="273" t="s">
        <v>174</v>
      </c>
      <c r="G3" s="272"/>
      <c r="H3" s="272"/>
      <c r="I3" s="272"/>
    </row>
    <row r="4" spans="1:11">
      <c r="A4" s="193"/>
      <c r="B4" s="193"/>
      <c r="C4" s="272" t="s">
        <v>10</v>
      </c>
      <c r="D4" s="272"/>
      <c r="E4" s="272"/>
      <c r="F4" s="194"/>
      <c r="G4" s="272" t="s">
        <v>10</v>
      </c>
      <c r="H4" s="272"/>
      <c r="I4" s="272"/>
    </row>
    <row r="5" spans="1:11" ht="23">
      <c r="A5" s="195"/>
      <c r="B5" s="195" t="s">
        <v>60</v>
      </c>
      <c r="C5" s="195" t="s">
        <v>61</v>
      </c>
      <c r="D5" s="195" t="s">
        <v>62</v>
      </c>
      <c r="E5" s="195" t="s">
        <v>63</v>
      </c>
      <c r="F5" s="196" t="s">
        <v>60</v>
      </c>
      <c r="G5" s="195" t="s">
        <v>61</v>
      </c>
      <c r="H5" s="195" t="s">
        <v>62</v>
      </c>
      <c r="I5" s="195" t="s">
        <v>154</v>
      </c>
    </row>
    <row r="6" spans="1:11">
      <c r="A6" s="68" t="s">
        <v>64</v>
      </c>
      <c r="B6" s="69">
        <v>165</v>
      </c>
      <c r="C6" s="70">
        <v>960643</v>
      </c>
      <c r="D6" s="70">
        <v>77818</v>
      </c>
      <c r="E6" s="68">
        <v>29.92</v>
      </c>
      <c r="F6" s="249">
        <v>184</v>
      </c>
      <c r="G6" s="250">
        <v>1024576</v>
      </c>
      <c r="H6" s="250">
        <v>85637</v>
      </c>
      <c r="I6" s="251">
        <v>110213</v>
      </c>
      <c r="J6" s="91"/>
    </row>
    <row r="7" spans="1:11" ht="36.75" customHeight="1">
      <c r="A7" s="197" t="s">
        <v>135</v>
      </c>
      <c r="B7" s="198">
        <v>79</v>
      </c>
      <c r="C7" s="199">
        <v>277892</v>
      </c>
      <c r="D7" s="199">
        <v>3532</v>
      </c>
      <c r="E7" s="200"/>
      <c r="F7" s="201">
        <v>104</v>
      </c>
      <c r="G7" s="199">
        <v>317625</v>
      </c>
      <c r="H7" s="199">
        <v>5421</v>
      </c>
      <c r="I7" s="199">
        <v>323046</v>
      </c>
      <c r="J7" s="91"/>
      <c r="K7" s="10"/>
    </row>
    <row r="8" spans="1:11">
      <c r="A8" s="68" t="s">
        <v>136</v>
      </c>
      <c r="B8" s="69">
        <v>11</v>
      </c>
      <c r="C8" s="70">
        <v>224494</v>
      </c>
      <c r="D8" s="70"/>
      <c r="E8" s="68"/>
      <c r="F8" s="117">
        <v>14</v>
      </c>
      <c r="G8" s="70">
        <v>261651</v>
      </c>
      <c r="H8" s="70">
        <v>5421</v>
      </c>
      <c r="I8" s="213">
        <v>267072</v>
      </c>
    </row>
    <row r="9" spans="1:11">
      <c r="A9" s="207" t="s">
        <v>137</v>
      </c>
      <c r="B9" s="208">
        <v>7</v>
      </c>
      <c r="C9" s="209">
        <v>12022</v>
      </c>
      <c r="D9" s="209"/>
      <c r="E9" s="207"/>
      <c r="F9" s="249">
        <v>7</v>
      </c>
      <c r="G9" s="250">
        <v>11014</v>
      </c>
      <c r="H9" s="251">
        <v>0</v>
      </c>
      <c r="I9" s="251">
        <v>11014</v>
      </c>
      <c r="J9" s="91"/>
    </row>
    <row r="10" spans="1:11">
      <c r="A10" s="207" t="s">
        <v>138</v>
      </c>
      <c r="B10" s="208">
        <v>5</v>
      </c>
      <c r="C10" s="209">
        <v>1844</v>
      </c>
      <c r="D10" s="209">
        <v>20</v>
      </c>
      <c r="E10" s="207"/>
      <c r="F10" s="210">
        <v>6</v>
      </c>
      <c r="G10" s="212">
        <v>1824</v>
      </c>
      <c r="H10" s="209">
        <v>21</v>
      </c>
      <c r="I10" s="213">
        <v>1845</v>
      </c>
      <c r="J10" s="91"/>
      <c r="K10" s="93"/>
    </row>
    <row r="11" spans="1:11">
      <c r="A11" s="207" t="s">
        <v>139</v>
      </c>
      <c r="B11" s="208">
        <v>1</v>
      </c>
      <c r="C11" s="209">
        <v>13900</v>
      </c>
      <c r="D11" s="209"/>
      <c r="E11" s="207"/>
      <c r="F11" s="210">
        <v>1</v>
      </c>
      <c r="G11" s="209">
        <v>13900</v>
      </c>
      <c r="H11" s="211">
        <v>0</v>
      </c>
      <c r="I11" s="213">
        <v>13900</v>
      </c>
      <c r="J11" s="91"/>
      <c r="K11" s="92"/>
    </row>
    <row r="12" spans="1:11">
      <c r="A12" s="68" t="s">
        <v>140</v>
      </c>
      <c r="B12" s="69"/>
      <c r="C12" s="70"/>
      <c r="D12" s="70"/>
      <c r="E12" s="68"/>
      <c r="F12" s="117">
        <v>58</v>
      </c>
      <c r="G12" s="70">
        <v>12879</v>
      </c>
      <c r="H12" s="70">
        <v>938</v>
      </c>
      <c r="I12" s="213">
        <v>13817</v>
      </c>
      <c r="J12" s="91"/>
      <c r="K12" s="92"/>
    </row>
    <row r="13" spans="1:11">
      <c r="A13" s="202" t="s">
        <v>142</v>
      </c>
      <c r="B13" s="203">
        <v>13</v>
      </c>
      <c r="C13" s="204">
        <v>2059</v>
      </c>
      <c r="D13" s="204"/>
      <c r="E13" s="204"/>
      <c r="F13" s="205">
        <v>13</v>
      </c>
      <c r="G13" s="204">
        <v>2187</v>
      </c>
      <c r="H13" s="204">
        <v>0</v>
      </c>
      <c r="I13" s="214">
        <v>2187</v>
      </c>
      <c r="J13" s="91"/>
      <c r="K13" s="92"/>
    </row>
    <row r="14" spans="1:11">
      <c r="A14" s="68"/>
      <c r="B14" s="69"/>
      <c r="C14" s="70"/>
      <c r="D14" s="70"/>
      <c r="E14" s="68"/>
      <c r="F14" s="117"/>
      <c r="G14" s="70"/>
      <c r="H14" s="70"/>
      <c r="I14" s="213"/>
      <c r="J14" s="91"/>
      <c r="K14" s="92"/>
    </row>
    <row r="15" spans="1:11" ht="36.5">
      <c r="A15" s="206" t="s">
        <v>141</v>
      </c>
      <c r="B15" s="217"/>
      <c r="C15" s="218">
        <v>957051</v>
      </c>
      <c r="D15" s="218">
        <v>83104</v>
      </c>
      <c r="E15" s="219">
        <v>29.83</v>
      </c>
      <c r="F15" s="215">
        <v>117</v>
      </c>
      <c r="G15" s="216">
        <v>981946</v>
      </c>
      <c r="H15" s="216">
        <v>85614</v>
      </c>
      <c r="I15" s="216">
        <v>1067560</v>
      </c>
      <c r="J15" s="91"/>
      <c r="K15" s="92"/>
    </row>
    <row r="16" spans="1:11">
      <c r="A16" s="11"/>
      <c r="B16" s="11"/>
      <c r="C16" s="11"/>
      <c r="D16" s="11"/>
      <c r="E16" s="11"/>
    </row>
    <row r="17" spans="1:10" ht="12.65" customHeight="1">
      <c r="A17" s="11" t="s">
        <v>134</v>
      </c>
      <c r="B17" s="11"/>
      <c r="C17" s="11"/>
      <c r="D17" s="11"/>
      <c r="E17" s="11"/>
      <c r="J17" s="93"/>
    </row>
    <row r="18" spans="1:10" ht="12.65" customHeight="1">
      <c r="A18" s="274" t="s">
        <v>65</v>
      </c>
      <c r="B18" s="274"/>
      <c r="C18" s="274"/>
      <c r="D18" s="274"/>
      <c r="E18" s="274"/>
      <c r="F18" s="274"/>
      <c r="G18" s="274"/>
      <c r="H18" s="274"/>
      <c r="I18" s="274"/>
    </row>
    <row r="19" spans="1:10" ht="12.65" customHeight="1">
      <c r="A19" s="11" t="s">
        <v>66</v>
      </c>
      <c r="B19" s="11"/>
      <c r="C19" s="11"/>
      <c r="D19" s="11"/>
      <c r="E19" s="11"/>
    </row>
    <row r="20" spans="1:10" ht="12.65" customHeight="1">
      <c r="A20" s="274" t="s">
        <v>67</v>
      </c>
      <c r="B20" s="274"/>
      <c r="C20" s="274"/>
      <c r="D20" s="274"/>
      <c r="E20" s="274"/>
      <c r="F20" s="274"/>
      <c r="G20" s="274"/>
      <c r="H20" s="274"/>
      <c r="I20" s="274"/>
    </row>
    <row r="21" spans="1:10" ht="12.65" customHeight="1">
      <c r="A21" s="120" t="s">
        <v>148</v>
      </c>
      <c r="E21" s="91"/>
    </row>
    <row r="22" spans="1:10" ht="12.65" customHeight="1"/>
    <row r="23" spans="1:10" ht="13">
      <c r="A23" s="71"/>
      <c r="B23" s="72"/>
      <c r="C23" s="94"/>
      <c r="D23" s="72"/>
      <c r="G23" s="93"/>
      <c r="I23" s="93"/>
    </row>
    <row r="24" spans="1:10">
      <c r="A24" s="73"/>
      <c r="B24" s="72"/>
      <c r="C24" s="72"/>
      <c r="D24" s="72"/>
      <c r="G24" s="93"/>
    </row>
    <row r="25" spans="1:10">
      <c r="A25" s="74"/>
      <c r="B25" s="74"/>
      <c r="C25" s="74"/>
      <c r="D25" s="72"/>
      <c r="G25" s="91"/>
    </row>
    <row r="26" spans="1:10" ht="13">
      <c r="A26" s="220"/>
      <c r="B26" s="220"/>
      <c r="C26" s="75"/>
      <c r="D26" s="72"/>
      <c r="G26" s="82"/>
    </row>
    <row r="27" spans="1:10">
      <c r="A27" s="220"/>
      <c r="B27" s="220"/>
      <c r="C27" s="75"/>
      <c r="D27" s="72"/>
    </row>
    <row r="28" spans="1:10" ht="24" customHeight="1">
      <c r="A28" s="275"/>
      <c r="B28" s="220"/>
      <c r="C28" s="75"/>
      <c r="D28" s="72"/>
    </row>
    <row r="29" spans="1:10">
      <c r="A29" s="275"/>
      <c r="B29" s="220"/>
      <c r="C29" s="75"/>
      <c r="D29" s="72"/>
    </row>
    <row r="30" spans="1:10">
      <c r="A30" s="275"/>
      <c r="B30" s="220"/>
      <c r="C30" s="75"/>
      <c r="D30" s="72"/>
    </row>
    <row r="31" spans="1:10">
      <c r="A31" s="275"/>
      <c r="B31" s="220"/>
      <c r="C31" s="75"/>
      <c r="D31" s="72"/>
    </row>
    <row r="32" spans="1:10">
      <c r="A32" s="220"/>
      <c r="B32" s="220"/>
      <c r="C32" s="75"/>
      <c r="D32" s="72"/>
    </row>
    <row r="33" spans="1:4">
      <c r="A33" s="275"/>
      <c r="B33" s="220"/>
      <c r="C33" s="75"/>
      <c r="D33" s="72"/>
    </row>
    <row r="34" spans="1:4">
      <c r="A34" s="275"/>
      <c r="B34" s="220"/>
      <c r="C34" s="75"/>
      <c r="D34" s="72"/>
    </row>
    <row r="35" spans="1:4">
      <c r="A35" s="275"/>
      <c r="B35" s="220"/>
      <c r="C35" s="75"/>
      <c r="D35" s="72"/>
    </row>
    <row r="36" spans="1:4">
      <c r="A36" s="275"/>
      <c r="B36" s="220"/>
      <c r="C36" s="75"/>
      <c r="D36" s="72"/>
    </row>
    <row r="37" spans="1:4">
      <c r="A37" s="275"/>
      <c r="B37" s="220"/>
      <c r="C37" s="75"/>
      <c r="D37" s="72"/>
    </row>
    <row r="38" spans="1:4">
      <c r="A38" s="275"/>
      <c r="B38" s="220"/>
      <c r="C38" s="75"/>
      <c r="D38" s="72"/>
    </row>
    <row r="39" spans="1:4">
      <c r="A39" s="275"/>
      <c r="B39" s="220"/>
      <c r="C39" s="75"/>
      <c r="D39" s="72"/>
    </row>
    <row r="40" spans="1:4">
      <c r="A40" s="275"/>
      <c r="B40" s="220"/>
      <c r="C40" s="75"/>
      <c r="D40" s="72"/>
    </row>
    <row r="41" spans="1:4">
      <c r="A41" s="275"/>
      <c r="B41" s="220"/>
      <c r="C41" s="75"/>
      <c r="D41" s="72"/>
    </row>
    <row r="42" spans="1:4">
      <c r="A42" s="275"/>
      <c r="B42" s="220"/>
      <c r="C42" s="75"/>
      <c r="D42" s="72"/>
    </row>
    <row r="43" spans="1:4">
      <c r="A43" s="220"/>
      <c r="B43" s="220"/>
      <c r="C43" s="75"/>
      <c r="D43" s="72"/>
    </row>
    <row r="44" spans="1:4">
      <c r="A44" s="220"/>
      <c r="B44" s="220"/>
      <c r="C44" s="75"/>
      <c r="D44" s="72"/>
    </row>
    <row r="45" spans="1:4" ht="24" customHeight="1">
      <c r="A45" s="275"/>
      <c r="B45" s="220"/>
      <c r="C45" s="75"/>
      <c r="D45" s="72"/>
    </row>
    <row r="46" spans="1:4">
      <c r="A46" s="275"/>
      <c r="B46" s="220"/>
      <c r="C46" s="75"/>
      <c r="D46" s="72"/>
    </row>
    <row r="47" spans="1:4">
      <c r="A47" s="220"/>
      <c r="B47" s="220"/>
      <c r="C47" s="75"/>
      <c r="D47" s="72"/>
    </row>
    <row r="48" spans="1:4">
      <c r="A48" s="220"/>
      <c r="B48" s="220"/>
      <c r="C48" s="75"/>
      <c r="D48" s="72"/>
    </row>
    <row r="49" spans="1:4">
      <c r="A49" s="275"/>
      <c r="B49" s="220"/>
      <c r="C49" s="75"/>
      <c r="D49" s="72"/>
    </row>
    <row r="50" spans="1:4">
      <c r="A50" s="275"/>
      <c r="B50" s="220"/>
      <c r="C50" s="75"/>
      <c r="D50" s="72"/>
    </row>
    <row r="51" spans="1:4">
      <c r="A51" s="275"/>
      <c r="B51" s="220"/>
      <c r="C51" s="75"/>
      <c r="D51" s="72"/>
    </row>
    <row r="52" spans="1:4">
      <c r="A52" s="275"/>
      <c r="B52" s="220"/>
      <c r="C52" s="75"/>
      <c r="D52" s="72"/>
    </row>
    <row r="53" spans="1:4" ht="24" customHeight="1">
      <c r="A53" s="275"/>
      <c r="B53" s="220"/>
      <c r="C53" s="75"/>
      <c r="D53" s="72"/>
    </row>
    <row r="54" spans="1:4">
      <c r="A54" s="275"/>
      <c r="B54" s="220"/>
      <c r="C54" s="75"/>
      <c r="D54" s="72"/>
    </row>
    <row r="55" spans="1:4">
      <c r="A55" s="275"/>
      <c r="B55" s="220"/>
      <c r="C55" s="75"/>
      <c r="D55" s="72"/>
    </row>
    <row r="56" spans="1:4">
      <c r="A56" s="275"/>
      <c r="B56" s="220"/>
      <c r="C56" s="75"/>
      <c r="D56" s="72"/>
    </row>
    <row r="57" spans="1:4">
      <c r="A57" s="220"/>
      <c r="B57" s="220"/>
      <c r="C57" s="75"/>
      <c r="D57" s="72"/>
    </row>
    <row r="58" spans="1:4">
      <c r="A58" s="220"/>
      <c r="B58" s="220"/>
      <c r="C58" s="75"/>
      <c r="D58" s="72"/>
    </row>
    <row r="59" spans="1:4">
      <c r="A59" s="275"/>
      <c r="B59" s="220"/>
      <c r="C59" s="75"/>
      <c r="D59" s="72"/>
    </row>
    <row r="60" spans="1:4">
      <c r="A60" s="275"/>
      <c r="B60" s="220"/>
      <c r="C60" s="75"/>
      <c r="D60" s="72"/>
    </row>
    <row r="61" spans="1:4">
      <c r="A61" s="275"/>
      <c r="B61" s="220"/>
      <c r="C61" s="75"/>
      <c r="D61" s="72"/>
    </row>
    <row r="62" spans="1:4">
      <c r="A62" s="275"/>
      <c r="B62" s="220"/>
      <c r="C62" s="75"/>
      <c r="D62" s="72"/>
    </row>
    <row r="63" spans="1:4">
      <c r="A63" s="275"/>
      <c r="B63" s="220"/>
      <c r="C63" s="75"/>
      <c r="D63" s="72"/>
    </row>
    <row r="64" spans="1:4">
      <c r="A64" s="275"/>
      <c r="B64" s="220"/>
      <c r="C64" s="75"/>
      <c r="D64" s="72"/>
    </row>
    <row r="65" spans="1:4">
      <c r="A65" s="275"/>
      <c r="B65" s="220"/>
      <c r="C65" s="75"/>
      <c r="D65" s="72"/>
    </row>
    <row r="66" spans="1:4">
      <c r="A66" s="275"/>
      <c r="B66" s="220"/>
      <c r="C66" s="75"/>
      <c r="D66" s="72"/>
    </row>
    <row r="67" spans="1:4">
      <c r="A67" s="275"/>
      <c r="B67" s="220"/>
      <c r="C67" s="75"/>
      <c r="D67" s="72"/>
    </row>
    <row r="68" spans="1:4">
      <c r="A68" s="220"/>
      <c r="B68" s="220"/>
      <c r="C68" s="75"/>
      <c r="D68" s="72"/>
    </row>
    <row r="69" spans="1:4">
      <c r="A69" s="220"/>
      <c r="B69" s="220"/>
      <c r="C69" s="75"/>
      <c r="D69" s="72"/>
    </row>
    <row r="70" spans="1:4">
      <c r="A70" s="275"/>
      <c r="B70" s="220"/>
      <c r="C70" s="75"/>
      <c r="D70" s="72"/>
    </row>
    <row r="71" spans="1:4">
      <c r="A71" s="275"/>
      <c r="B71" s="220"/>
      <c r="C71" s="75"/>
      <c r="D71" s="72"/>
    </row>
    <row r="72" spans="1:4">
      <c r="A72" s="275"/>
      <c r="B72" s="220"/>
      <c r="C72" s="75"/>
      <c r="D72" s="72"/>
    </row>
    <row r="73" spans="1:4">
      <c r="A73" s="220"/>
      <c r="B73" s="220"/>
      <c r="C73" s="75"/>
      <c r="D73" s="72"/>
    </row>
    <row r="74" spans="1:4">
      <c r="A74" s="220"/>
      <c r="B74" s="220"/>
      <c r="C74" s="75"/>
      <c r="D74" s="72"/>
    </row>
    <row r="75" spans="1:4">
      <c r="A75" s="275"/>
      <c r="B75" s="220"/>
      <c r="C75" s="75"/>
      <c r="D75" s="72"/>
    </row>
    <row r="76" spans="1:4">
      <c r="A76" s="275"/>
      <c r="B76" s="220"/>
      <c r="C76" s="75"/>
      <c r="D76" s="72"/>
    </row>
    <row r="77" spans="1:4">
      <c r="A77" s="275"/>
      <c r="B77" s="220"/>
      <c r="C77" s="75"/>
      <c r="D77" s="72"/>
    </row>
    <row r="78" spans="1:4">
      <c r="A78" s="220"/>
      <c r="B78" s="220"/>
      <c r="C78" s="75"/>
      <c r="D78" s="72"/>
    </row>
    <row r="79" spans="1:4">
      <c r="A79" s="275"/>
      <c r="B79" s="220"/>
      <c r="C79" s="75"/>
      <c r="D79" s="72"/>
    </row>
    <row r="80" spans="1:4">
      <c r="A80" s="275"/>
      <c r="B80" s="220"/>
      <c r="C80" s="75"/>
      <c r="D80" s="72"/>
    </row>
    <row r="81" spans="1:4">
      <c r="A81" s="275"/>
      <c r="B81" s="220"/>
      <c r="C81" s="75"/>
      <c r="D81" s="72"/>
    </row>
    <row r="82" spans="1:4">
      <c r="A82" s="275"/>
      <c r="B82" s="220"/>
      <c r="C82" s="75"/>
      <c r="D82" s="72"/>
    </row>
    <row r="83" spans="1:4">
      <c r="A83" s="275"/>
      <c r="B83" s="220"/>
      <c r="C83" s="75"/>
      <c r="D83" s="72"/>
    </row>
    <row r="84" spans="1:4">
      <c r="A84" s="275"/>
      <c r="B84" s="220"/>
      <c r="C84" s="75"/>
      <c r="D84" s="72"/>
    </row>
    <row r="85" spans="1:4">
      <c r="A85" s="275"/>
      <c r="B85" s="220"/>
      <c r="C85" s="75"/>
      <c r="D85" s="72"/>
    </row>
    <row r="86" spans="1:4">
      <c r="A86" s="275"/>
      <c r="B86" s="220"/>
      <c r="C86" s="75"/>
      <c r="D86" s="72"/>
    </row>
    <row r="87" spans="1:4">
      <c r="A87" s="220"/>
      <c r="B87" s="220"/>
      <c r="C87" s="75"/>
      <c r="D87" s="72"/>
    </row>
    <row r="88" spans="1:4">
      <c r="A88" s="275"/>
      <c r="B88" s="220"/>
      <c r="C88" s="75"/>
      <c r="D88" s="72"/>
    </row>
    <row r="89" spans="1:4">
      <c r="A89" s="275"/>
      <c r="B89" s="220"/>
      <c r="C89" s="75"/>
      <c r="D89" s="72"/>
    </row>
    <row r="90" spans="1:4">
      <c r="A90" s="275"/>
      <c r="B90" s="220"/>
      <c r="C90" s="75"/>
      <c r="D90" s="72"/>
    </row>
    <row r="91" spans="1:4">
      <c r="A91" s="220"/>
      <c r="B91" s="220"/>
      <c r="C91" s="75"/>
      <c r="D91" s="72"/>
    </row>
    <row r="92" spans="1:4">
      <c r="A92" s="220"/>
      <c r="B92" s="220"/>
      <c r="C92" s="75"/>
      <c r="D92" s="72"/>
    </row>
    <row r="93" spans="1:4">
      <c r="A93" s="220"/>
      <c r="B93" s="220"/>
      <c r="C93" s="75"/>
      <c r="D93" s="72"/>
    </row>
    <row r="94" spans="1:4">
      <c r="A94" s="220"/>
      <c r="B94" s="220"/>
      <c r="C94" s="75"/>
      <c r="D94" s="72"/>
    </row>
    <row r="95" spans="1:4">
      <c r="A95" s="220"/>
      <c r="B95" s="220"/>
      <c r="C95" s="75"/>
      <c r="D95" s="72"/>
    </row>
    <row r="96" spans="1:4">
      <c r="A96" s="220"/>
      <c r="B96" s="220"/>
      <c r="C96" s="75"/>
      <c r="D96" s="72"/>
    </row>
    <row r="97" spans="1:4">
      <c r="A97" s="220"/>
      <c r="B97" s="220"/>
      <c r="C97" s="75"/>
      <c r="D97" s="72"/>
    </row>
    <row r="98" spans="1:4">
      <c r="A98" s="220"/>
      <c r="B98" s="220"/>
      <c r="C98" s="75"/>
      <c r="D98" s="72"/>
    </row>
    <row r="99" spans="1:4">
      <c r="A99" s="220"/>
      <c r="B99" s="220"/>
      <c r="C99" s="75"/>
      <c r="D99" s="72"/>
    </row>
    <row r="100" spans="1:4">
      <c r="A100" s="220"/>
      <c r="B100" s="220"/>
      <c r="C100" s="75"/>
      <c r="D100" s="72"/>
    </row>
    <row r="101" spans="1:4">
      <c r="A101" s="220"/>
      <c r="B101" s="220"/>
      <c r="C101" s="75"/>
      <c r="D101" s="72"/>
    </row>
    <row r="102" spans="1:4">
      <c r="A102" s="220"/>
      <c r="B102" s="220"/>
      <c r="C102" s="75"/>
      <c r="D102" s="72"/>
    </row>
    <row r="103" spans="1:4">
      <c r="A103" s="220"/>
      <c r="B103" s="220"/>
      <c r="C103" s="75"/>
      <c r="D103" s="72"/>
    </row>
    <row r="104" spans="1:4">
      <c r="A104" s="275"/>
      <c r="B104" s="220"/>
      <c r="C104" s="75"/>
      <c r="D104" s="72"/>
    </row>
    <row r="105" spans="1:4">
      <c r="A105" s="275"/>
      <c r="B105" s="220"/>
      <c r="C105" s="75"/>
      <c r="D105" s="72"/>
    </row>
    <row r="106" spans="1:4">
      <c r="A106" s="275"/>
      <c r="B106" s="220"/>
      <c r="C106" s="75"/>
      <c r="D106" s="72"/>
    </row>
    <row r="107" spans="1:4">
      <c r="A107" s="275"/>
      <c r="B107" s="220"/>
      <c r="C107" s="75"/>
      <c r="D107" s="72"/>
    </row>
    <row r="108" spans="1:4">
      <c r="A108" s="220"/>
      <c r="B108" s="220"/>
      <c r="C108" s="75"/>
      <c r="D108" s="72"/>
    </row>
    <row r="109" spans="1:4">
      <c r="A109" s="220"/>
      <c r="B109" s="220"/>
      <c r="C109" s="75"/>
      <c r="D109" s="72"/>
    </row>
    <row r="110" spans="1:4">
      <c r="A110" s="275"/>
      <c r="B110" s="220"/>
      <c r="C110" s="75"/>
      <c r="D110" s="72"/>
    </row>
    <row r="111" spans="1:4">
      <c r="A111" s="275"/>
      <c r="B111" s="220"/>
      <c r="C111" s="75"/>
      <c r="D111" s="72"/>
    </row>
    <row r="112" spans="1:4">
      <c r="A112" s="220"/>
      <c r="B112" s="220"/>
      <c r="C112" s="75"/>
      <c r="D112" s="72"/>
    </row>
    <row r="113" spans="1:4">
      <c r="A113" s="275"/>
      <c r="B113" s="220"/>
      <c r="C113" s="75"/>
      <c r="D113" s="72"/>
    </row>
    <row r="114" spans="1:4">
      <c r="A114" s="275"/>
      <c r="B114" s="220"/>
      <c r="C114" s="75"/>
      <c r="D114" s="72"/>
    </row>
    <row r="115" spans="1:4">
      <c r="A115" s="275"/>
      <c r="B115" s="220"/>
      <c r="C115" s="75"/>
      <c r="D115" s="72"/>
    </row>
    <row r="116" spans="1:4">
      <c r="A116" s="275"/>
      <c r="B116" s="220"/>
      <c r="C116" s="75"/>
      <c r="D116" s="72"/>
    </row>
    <row r="117" spans="1:4">
      <c r="A117" s="275"/>
      <c r="B117" s="220"/>
      <c r="C117" s="75"/>
      <c r="D117" s="72"/>
    </row>
    <row r="118" spans="1:4">
      <c r="A118" s="275"/>
      <c r="B118" s="220"/>
      <c r="C118" s="75"/>
      <c r="D118" s="72"/>
    </row>
    <row r="119" spans="1:4">
      <c r="A119" s="275"/>
      <c r="B119" s="220"/>
      <c r="C119" s="75"/>
      <c r="D119" s="72"/>
    </row>
    <row r="120" spans="1:4">
      <c r="A120" s="275"/>
      <c r="B120" s="220"/>
      <c r="C120" s="75"/>
      <c r="D120" s="72"/>
    </row>
    <row r="121" spans="1:4">
      <c r="A121" s="275"/>
      <c r="B121" s="220"/>
      <c r="C121" s="75"/>
      <c r="D121" s="72"/>
    </row>
    <row r="122" spans="1:4">
      <c r="A122" s="275"/>
      <c r="B122" s="220"/>
      <c r="C122" s="75"/>
      <c r="D122" s="72"/>
    </row>
    <row r="123" spans="1:4">
      <c r="A123" s="220"/>
      <c r="B123" s="220"/>
      <c r="C123" s="75"/>
      <c r="D123" s="72"/>
    </row>
    <row r="124" spans="1:4">
      <c r="A124" s="220"/>
      <c r="B124" s="220"/>
      <c r="C124" s="75"/>
      <c r="D124" s="72"/>
    </row>
    <row r="125" spans="1:4">
      <c r="A125" s="275"/>
      <c r="B125" s="220"/>
      <c r="C125" s="75"/>
      <c r="D125" s="72"/>
    </row>
    <row r="126" spans="1:4">
      <c r="A126" s="275"/>
      <c r="B126" s="220"/>
      <c r="C126" s="75"/>
      <c r="D126" s="72"/>
    </row>
    <row r="127" spans="1:4">
      <c r="A127" s="275"/>
      <c r="B127" s="220"/>
      <c r="C127" s="75"/>
      <c r="D127" s="72"/>
    </row>
    <row r="128" spans="1:4">
      <c r="A128" s="275"/>
      <c r="B128" s="220"/>
      <c r="C128" s="75"/>
      <c r="D128" s="72"/>
    </row>
    <row r="129" spans="1:4">
      <c r="A129" s="275"/>
      <c r="B129" s="220"/>
      <c r="C129" s="75"/>
      <c r="D129" s="72"/>
    </row>
    <row r="130" spans="1:4">
      <c r="A130" s="275"/>
      <c r="B130" s="220"/>
      <c r="C130" s="75"/>
      <c r="D130" s="72"/>
    </row>
    <row r="131" spans="1:4">
      <c r="A131" s="275"/>
      <c r="B131" s="220"/>
      <c r="C131" s="75"/>
      <c r="D131" s="72"/>
    </row>
    <row r="132" spans="1:4">
      <c r="A132" s="275"/>
      <c r="B132" s="220"/>
      <c r="C132" s="75"/>
      <c r="D132" s="72"/>
    </row>
    <row r="133" spans="1:4">
      <c r="A133" s="275"/>
      <c r="B133" s="220"/>
      <c r="C133" s="75"/>
      <c r="D133" s="72"/>
    </row>
    <row r="134" spans="1:4">
      <c r="A134" s="220"/>
      <c r="B134" s="220"/>
      <c r="C134" s="75"/>
      <c r="D134" s="72"/>
    </row>
    <row r="135" spans="1:4">
      <c r="A135" s="275"/>
      <c r="B135" s="220"/>
      <c r="C135" s="75"/>
      <c r="D135" s="72"/>
    </row>
    <row r="136" spans="1:4">
      <c r="A136" s="275"/>
      <c r="B136" s="220"/>
      <c r="C136" s="75"/>
      <c r="D136" s="72"/>
    </row>
    <row r="137" spans="1:4">
      <c r="A137" s="275"/>
      <c r="B137" s="220"/>
      <c r="C137" s="75"/>
      <c r="D137" s="72"/>
    </row>
    <row r="138" spans="1:4">
      <c r="A138" s="275"/>
      <c r="B138" s="220"/>
      <c r="C138" s="75"/>
      <c r="D138" s="72"/>
    </row>
    <row r="139" spans="1:4">
      <c r="A139" s="275"/>
      <c r="B139" s="220"/>
      <c r="C139" s="75"/>
      <c r="D139" s="72"/>
    </row>
    <row r="140" spans="1:4">
      <c r="A140" s="275"/>
      <c r="B140" s="220"/>
      <c r="C140" s="75"/>
      <c r="D140" s="72"/>
    </row>
    <row r="141" spans="1:4">
      <c r="A141" s="275"/>
      <c r="B141" s="220"/>
      <c r="C141" s="75"/>
      <c r="D141" s="72"/>
    </row>
    <row r="142" spans="1:4">
      <c r="A142" s="275"/>
      <c r="B142" s="220"/>
      <c r="C142" s="75"/>
      <c r="D142" s="72"/>
    </row>
    <row r="143" spans="1:4">
      <c r="A143" s="275"/>
      <c r="B143" s="220"/>
      <c r="C143" s="75"/>
      <c r="D143" s="72"/>
    </row>
    <row r="144" spans="1:4">
      <c r="A144" s="275"/>
      <c r="B144" s="220"/>
      <c r="C144" s="75"/>
      <c r="D144" s="72"/>
    </row>
    <row r="145" spans="1:4">
      <c r="A145" s="275"/>
      <c r="B145" s="220"/>
      <c r="C145" s="75"/>
      <c r="D145" s="72"/>
    </row>
    <row r="146" spans="1:4">
      <c r="A146" s="275"/>
      <c r="B146" s="220"/>
      <c r="C146" s="75"/>
      <c r="D146" s="72"/>
    </row>
    <row r="147" spans="1:4">
      <c r="A147" s="220"/>
      <c r="B147" s="220"/>
      <c r="C147" s="75"/>
      <c r="D147" s="72"/>
    </row>
    <row r="148" spans="1:4">
      <c r="A148" s="275"/>
      <c r="B148" s="220"/>
      <c r="C148" s="75"/>
      <c r="D148" s="72"/>
    </row>
    <row r="149" spans="1:4">
      <c r="A149" s="275"/>
      <c r="B149" s="220"/>
      <c r="C149" s="75"/>
      <c r="D149" s="72"/>
    </row>
    <row r="150" spans="1:4">
      <c r="A150" s="275"/>
      <c r="B150" s="220"/>
      <c r="C150" s="75"/>
      <c r="D150" s="72"/>
    </row>
    <row r="151" spans="1:4">
      <c r="A151" s="275"/>
      <c r="B151" s="220"/>
      <c r="C151" s="75"/>
      <c r="D151" s="72"/>
    </row>
    <row r="152" spans="1:4">
      <c r="A152" s="275"/>
      <c r="B152" s="220"/>
      <c r="C152" s="75"/>
      <c r="D152" s="72"/>
    </row>
    <row r="153" spans="1:4">
      <c r="A153" s="275"/>
      <c r="B153" s="220"/>
      <c r="C153" s="75"/>
      <c r="D153" s="72"/>
    </row>
    <row r="154" spans="1:4">
      <c r="A154" s="220"/>
      <c r="B154" s="220"/>
      <c r="C154" s="75"/>
      <c r="D154" s="72"/>
    </row>
    <row r="155" spans="1:4">
      <c r="A155" s="275"/>
      <c r="B155" s="220"/>
      <c r="C155" s="75"/>
      <c r="D155" s="72"/>
    </row>
    <row r="156" spans="1:4">
      <c r="A156" s="275"/>
      <c r="B156" s="220"/>
      <c r="C156" s="75"/>
      <c r="D156" s="72"/>
    </row>
    <row r="157" spans="1:4">
      <c r="A157" s="220"/>
      <c r="B157" s="220"/>
      <c r="C157" s="75"/>
      <c r="D157" s="72"/>
    </row>
    <row r="158" spans="1:4">
      <c r="A158" s="275"/>
      <c r="B158" s="220"/>
      <c r="C158" s="75"/>
      <c r="D158" s="72"/>
    </row>
    <row r="159" spans="1:4">
      <c r="A159" s="275"/>
      <c r="B159" s="220"/>
      <c r="C159" s="75"/>
      <c r="D159" s="72"/>
    </row>
    <row r="160" spans="1:4">
      <c r="A160" s="275"/>
      <c r="B160" s="220"/>
      <c r="C160" s="75"/>
      <c r="D160" s="72"/>
    </row>
    <row r="161" spans="1:4">
      <c r="A161" s="275"/>
      <c r="B161" s="220"/>
      <c r="C161" s="75"/>
      <c r="D161" s="72"/>
    </row>
    <row r="162" spans="1:4">
      <c r="A162" s="220"/>
      <c r="B162" s="220"/>
      <c r="C162" s="75"/>
      <c r="D162" s="72"/>
    </row>
    <row r="163" spans="1:4">
      <c r="A163" s="275"/>
      <c r="B163" s="220"/>
      <c r="C163" s="75"/>
      <c r="D163" s="72"/>
    </row>
    <row r="164" spans="1:4">
      <c r="A164" s="275"/>
      <c r="B164" s="220"/>
      <c r="C164" s="75"/>
      <c r="D164" s="72"/>
    </row>
    <row r="165" spans="1:4">
      <c r="A165" s="275"/>
      <c r="B165" s="220"/>
      <c r="C165" s="75"/>
      <c r="D165" s="72"/>
    </row>
    <row r="166" spans="1:4">
      <c r="A166" s="275"/>
      <c r="B166" s="220"/>
      <c r="C166" s="75"/>
      <c r="D166" s="72"/>
    </row>
    <row r="167" spans="1:4">
      <c r="A167" s="275"/>
      <c r="B167" s="220"/>
      <c r="C167" s="75"/>
      <c r="D167" s="72"/>
    </row>
    <row r="168" spans="1:4">
      <c r="A168" s="275"/>
      <c r="B168" s="220"/>
      <c r="C168" s="75"/>
      <c r="D168" s="72"/>
    </row>
    <row r="169" spans="1:4">
      <c r="A169" s="275"/>
      <c r="B169" s="220"/>
      <c r="C169" s="75"/>
      <c r="D169" s="72"/>
    </row>
    <row r="170" spans="1:4">
      <c r="A170" s="275"/>
      <c r="B170" s="220"/>
      <c r="C170" s="72"/>
      <c r="D170" s="72"/>
    </row>
    <row r="171" spans="1:4">
      <c r="A171" s="275"/>
      <c r="B171" s="220"/>
      <c r="C171" s="75"/>
      <c r="D171" s="72"/>
    </row>
    <row r="172" spans="1:4">
      <c r="A172" s="275"/>
      <c r="B172" s="220"/>
      <c r="C172" s="75"/>
      <c r="D172" s="72"/>
    </row>
    <row r="173" spans="1:4">
      <c r="A173" s="275"/>
      <c r="B173" s="220"/>
      <c r="C173" s="75"/>
      <c r="D173" s="72"/>
    </row>
    <row r="174" spans="1:4">
      <c r="A174" s="275"/>
      <c r="B174" s="220"/>
      <c r="C174" s="75"/>
      <c r="D174" s="72"/>
    </row>
    <row r="175" spans="1:4">
      <c r="A175" s="275"/>
      <c r="B175" s="220"/>
      <c r="C175" s="75"/>
      <c r="D175" s="72"/>
    </row>
    <row r="176" spans="1:4">
      <c r="A176" s="275"/>
      <c r="B176" s="220"/>
      <c r="C176" s="75"/>
      <c r="D176" s="72"/>
    </row>
    <row r="177" spans="1:4">
      <c r="A177" s="275"/>
      <c r="B177" s="220"/>
      <c r="C177" s="75"/>
      <c r="D177" s="72"/>
    </row>
    <row r="178" spans="1:4">
      <c r="A178" s="275"/>
      <c r="B178" s="220"/>
      <c r="C178" s="75"/>
      <c r="D178" s="72"/>
    </row>
    <row r="179" spans="1:4">
      <c r="A179" s="275"/>
      <c r="B179" s="220"/>
      <c r="C179" s="75"/>
      <c r="D179" s="72"/>
    </row>
    <row r="180" spans="1:4">
      <c r="A180" s="220"/>
      <c r="B180" s="220"/>
      <c r="C180" s="75"/>
      <c r="D180" s="72"/>
    </row>
    <row r="181" spans="1:4">
      <c r="A181" s="220"/>
      <c r="B181" s="220"/>
      <c r="C181" s="75"/>
      <c r="D181" s="72"/>
    </row>
    <row r="182" spans="1:4">
      <c r="A182" s="275"/>
      <c r="B182" s="220"/>
      <c r="C182" s="75"/>
      <c r="D182" s="72"/>
    </row>
    <row r="183" spans="1:4">
      <c r="A183" s="275"/>
      <c r="B183" s="220"/>
      <c r="C183" s="75"/>
      <c r="D183" s="72"/>
    </row>
    <row r="184" spans="1:4">
      <c r="A184" s="275"/>
      <c r="B184" s="220"/>
      <c r="C184" s="75"/>
      <c r="D184" s="72"/>
    </row>
    <row r="185" spans="1:4">
      <c r="A185" s="275"/>
      <c r="B185" s="220"/>
      <c r="C185" s="75"/>
      <c r="D185" s="72"/>
    </row>
    <row r="186" spans="1:4">
      <c r="A186" s="220"/>
      <c r="B186" s="220"/>
      <c r="C186" s="75"/>
      <c r="D186" s="72"/>
    </row>
    <row r="187" spans="1:4">
      <c r="A187" s="275"/>
      <c r="B187" s="220"/>
      <c r="C187" s="75"/>
      <c r="D187" s="72"/>
    </row>
    <row r="188" spans="1:4">
      <c r="A188" s="275"/>
      <c r="B188" s="220"/>
      <c r="C188" s="75"/>
      <c r="D188" s="72"/>
    </row>
    <row r="189" spans="1:4">
      <c r="A189" s="220"/>
      <c r="B189" s="220"/>
      <c r="C189" s="75"/>
      <c r="D189" s="72"/>
    </row>
    <row r="190" spans="1:4">
      <c r="A190" s="275"/>
      <c r="B190" s="220"/>
      <c r="C190" s="75"/>
      <c r="D190" s="72"/>
    </row>
    <row r="191" spans="1:4">
      <c r="A191" s="275"/>
      <c r="B191" s="220"/>
      <c r="C191" s="75"/>
      <c r="D191" s="72"/>
    </row>
    <row r="192" spans="1:4">
      <c r="A192" s="275"/>
      <c r="B192" s="220"/>
      <c r="C192" s="75"/>
      <c r="D192" s="72"/>
    </row>
    <row r="193" spans="1:4">
      <c r="A193" s="275"/>
      <c r="B193" s="220"/>
      <c r="C193" s="75"/>
      <c r="D193" s="72"/>
    </row>
    <row r="194" spans="1:4">
      <c r="A194" s="220"/>
      <c r="B194" s="220"/>
      <c r="C194" s="75"/>
      <c r="D194" s="72"/>
    </row>
    <row r="195" spans="1:4">
      <c r="A195" s="220"/>
      <c r="B195" s="220"/>
      <c r="C195" s="75"/>
      <c r="D195" s="72"/>
    </row>
    <row r="196" spans="1:4">
      <c r="A196" s="275"/>
      <c r="B196" s="220"/>
      <c r="C196" s="75"/>
      <c r="D196" s="72"/>
    </row>
    <row r="197" spans="1:4">
      <c r="A197" s="275"/>
      <c r="B197" s="220"/>
      <c r="C197" s="75"/>
      <c r="D197" s="72"/>
    </row>
    <row r="198" spans="1:4">
      <c r="A198" s="275"/>
      <c r="B198" s="220"/>
      <c r="C198" s="75"/>
      <c r="D198" s="72"/>
    </row>
    <row r="199" spans="1:4">
      <c r="A199" s="275"/>
      <c r="B199" s="220"/>
      <c r="C199" s="75"/>
      <c r="D199" s="72"/>
    </row>
    <row r="200" spans="1:4">
      <c r="A200" s="275"/>
      <c r="B200" s="220"/>
      <c r="C200" s="75"/>
      <c r="D200" s="72"/>
    </row>
    <row r="201" spans="1:4">
      <c r="A201" s="220"/>
      <c r="B201" s="220"/>
      <c r="C201" s="75"/>
      <c r="D201" s="72"/>
    </row>
    <row r="202" spans="1:4">
      <c r="A202" s="220"/>
      <c r="B202" s="220"/>
      <c r="C202" s="75"/>
      <c r="D202" s="72"/>
    </row>
    <row r="203" spans="1:4">
      <c r="A203" s="220"/>
      <c r="B203" s="220"/>
      <c r="C203" s="75"/>
      <c r="D203" s="72"/>
    </row>
    <row r="204" spans="1:4">
      <c r="A204" s="220"/>
      <c r="B204" s="220"/>
      <c r="C204" s="75"/>
      <c r="D204" s="72"/>
    </row>
    <row r="205" spans="1:4">
      <c r="A205" s="220"/>
      <c r="B205" s="220"/>
      <c r="C205" s="75"/>
      <c r="D205" s="72"/>
    </row>
    <row r="206" spans="1:4">
      <c r="A206" s="275"/>
      <c r="B206" s="220"/>
      <c r="C206" s="75"/>
      <c r="D206" s="72"/>
    </row>
    <row r="207" spans="1:4">
      <c r="A207" s="275"/>
      <c r="B207" s="220"/>
      <c r="C207" s="75"/>
      <c r="D207" s="72"/>
    </row>
    <row r="208" spans="1:4">
      <c r="A208" s="275"/>
      <c r="B208" s="220"/>
      <c r="C208" s="75"/>
      <c r="D208" s="72"/>
    </row>
    <row r="209" spans="1:4">
      <c r="A209" s="275"/>
      <c r="B209" s="220"/>
      <c r="C209" s="75"/>
      <c r="D209" s="72"/>
    </row>
    <row r="210" spans="1:4">
      <c r="A210" s="220"/>
      <c r="B210" s="220"/>
      <c r="C210" s="75"/>
      <c r="D210" s="72"/>
    </row>
    <row r="211" spans="1:4">
      <c r="A211" s="220"/>
      <c r="B211" s="220"/>
      <c r="C211" s="75"/>
      <c r="D211" s="72"/>
    </row>
    <row r="212" spans="1:4">
      <c r="A212" s="220"/>
      <c r="B212" s="220"/>
      <c r="C212" s="75"/>
      <c r="D212" s="72"/>
    </row>
    <row r="213" spans="1:4">
      <c r="A213" s="275"/>
      <c r="B213" s="220"/>
      <c r="C213" s="75"/>
      <c r="D213" s="72"/>
    </row>
    <row r="214" spans="1:4">
      <c r="A214" s="275"/>
      <c r="B214" s="220"/>
      <c r="C214" s="75"/>
      <c r="D214" s="72"/>
    </row>
    <row r="215" spans="1:4">
      <c r="A215" s="275"/>
      <c r="B215" s="220"/>
      <c r="C215" s="75"/>
      <c r="D215" s="72"/>
    </row>
    <row r="216" spans="1:4">
      <c r="A216" s="275"/>
      <c r="B216" s="220"/>
      <c r="C216" s="75"/>
      <c r="D216" s="72"/>
    </row>
    <row r="217" spans="1:4">
      <c r="A217" s="275"/>
      <c r="B217" s="220"/>
      <c r="C217" s="75"/>
      <c r="D217" s="72"/>
    </row>
    <row r="218" spans="1:4">
      <c r="A218" s="275"/>
      <c r="B218" s="220"/>
      <c r="C218" s="75"/>
      <c r="D218" s="72"/>
    </row>
    <row r="219" spans="1:4">
      <c r="A219" s="275"/>
      <c r="B219" s="220"/>
      <c r="C219" s="75"/>
      <c r="D219" s="72"/>
    </row>
    <row r="220" spans="1:4">
      <c r="A220" s="220"/>
      <c r="B220" s="220"/>
      <c r="C220" s="75"/>
      <c r="D220" s="72"/>
    </row>
    <row r="221" spans="1:4">
      <c r="A221" s="220"/>
      <c r="B221" s="220"/>
      <c r="C221" s="75"/>
      <c r="D221" s="72"/>
    </row>
    <row r="222" spans="1:4">
      <c r="A222" s="220"/>
      <c r="B222" s="220"/>
      <c r="C222" s="75"/>
      <c r="D222" s="72"/>
    </row>
    <row r="223" spans="1:4">
      <c r="A223" s="275"/>
      <c r="B223" s="220"/>
      <c r="C223" s="75"/>
      <c r="D223" s="72"/>
    </row>
    <row r="224" spans="1:4">
      <c r="A224" s="275"/>
      <c r="B224" s="220"/>
      <c r="C224" s="75"/>
      <c r="D224" s="72"/>
    </row>
    <row r="225" spans="1:4">
      <c r="A225" s="275"/>
      <c r="B225" s="220"/>
      <c r="C225" s="75"/>
      <c r="D225" s="72"/>
    </row>
    <row r="226" spans="1:4">
      <c r="A226" s="220"/>
      <c r="B226" s="220"/>
      <c r="C226" s="75"/>
      <c r="D226" s="72"/>
    </row>
    <row r="227" spans="1:4">
      <c r="A227" s="275"/>
      <c r="B227" s="220"/>
      <c r="C227" s="75"/>
      <c r="D227" s="72"/>
    </row>
    <row r="228" spans="1:4">
      <c r="A228" s="275"/>
      <c r="B228" s="220"/>
      <c r="C228" s="75"/>
      <c r="D228" s="72"/>
    </row>
    <row r="229" spans="1:4">
      <c r="A229" s="275"/>
      <c r="B229" s="220"/>
      <c r="C229" s="75"/>
      <c r="D229" s="72"/>
    </row>
    <row r="230" spans="1:4">
      <c r="A230" s="220"/>
      <c r="B230" s="220"/>
      <c r="C230" s="75"/>
      <c r="D230" s="72"/>
    </row>
    <row r="231" spans="1:4">
      <c r="A231" s="220"/>
      <c r="B231" s="220"/>
      <c r="C231" s="75"/>
      <c r="D231" s="72"/>
    </row>
    <row r="232" spans="1:4">
      <c r="A232" s="220"/>
      <c r="B232" s="220"/>
      <c r="C232" s="75"/>
      <c r="D232" s="72"/>
    </row>
    <row r="233" spans="1:4">
      <c r="A233" s="220"/>
      <c r="B233" s="220"/>
      <c r="C233" s="75"/>
      <c r="D233" s="72"/>
    </row>
    <row r="234" spans="1:4">
      <c r="A234" s="220"/>
      <c r="B234" s="220"/>
      <c r="C234" s="75"/>
      <c r="D234" s="72"/>
    </row>
    <row r="235" spans="1:4">
      <c r="A235" s="275"/>
      <c r="B235" s="220"/>
      <c r="C235" s="75"/>
      <c r="D235" s="72"/>
    </row>
    <row r="236" spans="1:4">
      <c r="A236" s="275"/>
      <c r="B236" s="220"/>
      <c r="C236" s="75"/>
      <c r="D236" s="72"/>
    </row>
    <row r="237" spans="1:4">
      <c r="A237" s="275"/>
      <c r="B237" s="220"/>
      <c r="C237" s="75"/>
      <c r="D237" s="72"/>
    </row>
    <row r="238" spans="1:4">
      <c r="A238" s="275"/>
      <c r="B238" s="220"/>
      <c r="C238" s="75"/>
      <c r="D238" s="72"/>
    </row>
    <row r="239" spans="1:4">
      <c r="A239" s="275"/>
      <c r="B239" s="220"/>
      <c r="C239" s="75"/>
      <c r="D239" s="72"/>
    </row>
    <row r="240" spans="1:4">
      <c r="A240" s="275"/>
      <c r="B240" s="220"/>
      <c r="C240" s="75"/>
      <c r="D240" s="72"/>
    </row>
    <row r="241" spans="1:4">
      <c r="A241" s="275"/>
      <c r="B241" s="220"/>
      <c r="C241" s="75"/>
      <c r="D241" s="72"/>
    </row>
    <row r="242" spans="1:4">
      <c r="A242" s="220"/>
      <c r="B242" s="220"/>
      <c r="C242" s="75"/>
      <c r="D242" s="72"/>
    </row>
    <row r="243" spans="1:4">
      <c r="A243" s="220"/>
      <c r="B243" s="220"/>
      <c r="C243" s="75"/>
      <c r="D243" s="72"/>
    </row>
    <row r="244" spans="1:4">
      <c r="A244" s="275"/>
      <c r="B244" s="220"/>
      <c r="C244" s="75"/>
      <c r="D244" s="72"/>
    </row>
    <row r="245" spans="1:4">
      <c r="A245" s="275"/>
      <c r="B245" s="220"/>
      <c r="C245" s="75"/>
      <c r="D245" s="72"/>
    </row>
    <row r="246" spans="1:4">
      <c r="A246" s="275"/>
      <c r="B246" s="220"/>
      <c r="C246" s="75"/>
      <c r="D246" s="72"/>
    </row>
    <row r="247" spans="1:4">
      <c r="A247" s="220"/>
      <c r="B247" s="220"/>
      <c r="C247" s="75"/>
      <c r="D247" s="72"/>
    </row>
    <row r="248" spans="1:4">
      <c r="A248" s="275"/>
      <c r="B248" s="220"/>
      <c r="C248" s="75"/>
      <c r="D248" s="72"/>
    </row>
    <row r="249" spans="1:4">
      <c r="A249" s="275"/>
      <c r="B249" s="220"/>
      <c r="C249" s="75"/>
      <c r="D249" s="72"/>
    </row>
    <row r="250" spans="1:4">
      <c r="A250" s="275"/>
      <c r="B250" s="220"/>
      <c r="C250" s="75"/>
      <c r="D250" s="72"/>
    </row>
    <row r="251" spans="1:4">
      <c r="A251" s="275"/>
      <c r="B251" s="220"/>
      <c r="C251" s="75"/>
      <c r="D251" s="72"/>
    </row>
    <row r="252" spans="1:4">
      <c r="A252" s="275"/>
      <c r="B252" s="220"/>
      <c r="C252" s="75"/>
      <c r="D252" s="72"/>
    </row>
    <row r="253" spans="1:4">
      <c r="A253" s="220"/>
      <c r="B253" s="220"/>
      <c r="C253" s="75"/>
      <c r="D253" s="72"/>
    </row>
    <row r="254" spans="1:4">
      <c r="A254" s="220"/>
      <c r="B254" s="220"/>
      <c r="C254" s="75"/>
      <c r="D254" s="72"/>
    </row>
    <row r="255" spans="1:4">
      <c r="A255" s="220"/>
      <c r="B255" s="220"/>
      <c r="C255" s="75"/>
      <c r="D255" s="72"/>
    </row>
    <row r="256" spans="1:4">
      <c r="A256" s="220"/>
      <c r="B256" s="220"/>
      <c r="C256" s="75"/>
      <c r="D256" s="72"/>
    </row>
    <row r="257" spans="1:4">
      <c r="A257" s="275"/>
      <c r="B257" s="220"/>
      <c r="C257" s="75"/>
      <c r="D257" s="72"/>
    </row>
    <row r="258" spans="1:4">
      <c r="A258" s="275"/>
      <c r="B258" s="220"/>
      <c r="C258" s="75"/>
      <c r="D258" s="72"/>
    </row>
    <row r="259" spans="1:4">
      <c r="A259" s="275"/>
      <c r="B259" s="220"/>
      <c r="C259" s="75"/>
      <c r="D259" s="72"/>
    </row>
    <row r="260" spans="1:4">
      <c r="A260" s="275"/>
      <c r="B260" s="220"/>
      <c r="C260" s="75"/>
      <c r="D260" s="72"/>
    </row>
    <row r="261" spans="1:4">
      <c r="A261" s="275"/>
      <c r="B261" s="220"/>
      <c r="C261" s="75"/>
      <c r="D261" s="72"/>
    </row>
    <row r="262" spans="1:4">
      <c r="A262" s="275"/>
      <c r="B262" s="220"/>
      <c r="C262" s="75"/>
      <c r="D262" s="72"/>
    </row>
    <row r="263" spans="1:4">
      <c r="A263" s="275"/>
      <c r="B263" s="220"/>
      <c r="C263" s="75"/>
      <c r="D263" s="72"/>
    </row>
    <row r="264" spans="1:4">
      <c r="A264" s="275"/>
      <c r="B264" s="220"/>
      <c r="C264" s="75"/>
      <c r="D264" s="72"/>
    </row>
    <row r="265" spans="1:4">
      <c r="A265" s="275"/>
      <c r="B265" s="220"/>
      <c r="C265" s="75"/>
      <c r="D265" s="72"/>
    </row>
    <row r="266" spans="1:4">
      <c r="A266" s="275"/>
      <c r="B266" s="220"/>
      <c r="C266" s="75"/>
      <c r="D266" s="72"/>
    </row>
    <row r="267" spans="1:4">
      <c r="A267" s="275"/>
      <c r="B267" s="220"/>
      <c r="C267" s="75"/>
      <c r="D267" s="72"/>
    </row>
    <row r="268" spans="1:4" ht="24" customHeight="1">
      <c r="A268" s="275"/>
      <c r="B268" s="220"/>
      <c r="C268" s="75"/>
      <c r="D268" s="72"/>
    </row>
    <row r="269" spans="1:4">
      <c r="A269" s="275"/>
      <c r="B269" s="220"/>
      <c r="C269" s="75"/>
      <c r="D269" s="72"/>
    </row>
    <row r="270" spans="1:4">
      <c r="A270" s="220"/>
      <c r="B270" s="220"/>
      <c r="C270" s="75"/>
      <c r="D270" s="72"/>
    </row>
    <row r="271" spans="1:4">
      <c r="A271" s="220"/>
      <c r="B271" s="220"/>
      <c r="C271" s="75"/>
      <c r="D271" s="72"/>
    </row>
    <row r="272" spans="1:4">
      <c r="A272" s="275"/>
      <c r="B272" s="220"/>
      <c r="C272" s="75"/>
      <c r="D272" s="72"/>
    </row>
    <row r="273" spans="1:4">
      <c r="A273" s="275"/>
      <c r="B273" s="220"/>
      <c r="C273" s="75"/>
      <c r="D273" s="72"/>
    </row>
    <row r="274" spans="1:4">
      <c r="A274" s="275"/>
      <c r="B274" s="220"/>
      <c r="C274" s="75"/>
      <c r="D274" s="72"/>
    </row>
    <row r="275" spans="1:4">
      <c r="A275" s="275"/>
      <c r="B275" s="220"/>
      <c r="C275" s="75"/>
      <c r="D275" s="72"/>
    </row>
    <row r="276" spans="1:4" ht="24" customHeight="1">
      <c r="A276" s="275"/>
      <c r="B276" s="220"/>
      <c r="C276" s="75"/>
      <c r="D276" s="72"/>
    </row>
    <row r="277" spans="1:4">
      <c r="A277" s="275"/>
      <c r="B277" s="220"/>
      <c r="C277" s="75"/>
      <c r="D277" s="72"/>
    </row>
    <row r="278" spans="1:4">
      <c r="A278" s="275"/>
      <c r="B278" s="220"/>
      <c r="C278" s="75"/>
      <c r="D278" s="72"/>
    </row>
    <row r="279" spans="1:4">
      <c r="A279" s="275"/>
      <c r="B279" s="220"/>
      <c r="C279" s="75"/>
      <c r="D279" s="72"/>
    </row>
    <row r="280" spans="1:4">
      <c r="A280" s="275"/>
      <c r="B280" s="220"/>
      <c r="C280" s="75"/>
      <c r="D280" s="72"/>
    </row>
    <row r="281" spans="1:4">
      <c r="A281" s="275"/>
      <c r="B281" s="220"/>
      <c r="C281" s="75"/>
      <c r="D281" s="72"/>
    </row>
    <row r="282" spans="1:4">
      <c r="A282" s="275"/>
      <c r="B282" s="220"/>
      <c r="C282" s="75"/>
      <c r="D282" s="72"/>
    </row>
    <row r="283" spans="1:4">
      <c r="A283" s="275"/>
      <c r="B283" s="220"/>
      <c r="C283" s="75"/>
      <c r="D283" s="72"/>
    </row>
    <row r="284" spans="1:4">
      <c r="A284" s="275"/>
      <c r="B284" s="220"/>
      <c r="C284" s="75"/>
      <c r="D284" s="72"/>
    </row>
    <row r="285" spans="1:4">
      <c r="A285" s="275"/>
      <c r="B285" s="220"/>
      <c r="C285" s="75"/>
      <c r="D285" s="72"/>
    </row>
    <row r="286" spans="1:4">
      <c r="A286" s="275"/>
      <c r="B286" s="220"/>
      <c r="C286" s="75"/>
      <c r="D286" s="72"/>
    </row>
    <row r="287" spans="1:4">
      <c r="A287" s="275"/>
      <c r="B287" s="220"/>
      <c r="C287" s="75"/>
      <c r="D287" s="72"/>
    </row>
    <row r="288" spans="1:4">
      <c r="A288" s="275"/>
      <c r="B288" s="220"/>
      <c r="C288" s="75"/>
      <c r="D288" s="72"/>
    </row>
    <row r="289" spans="1:4">
      <c r="A289" s="275"/>
      <c r="B289" s="220"/>
      <c r="C289" s="75"/>
      <c r="D289" s="72"/>
    </row>
    <row r="290" spans="1:4">
      <c r="A290" s="275"/>
      <c r="B290" s="220"/>
      <c r="C290" s="75"/>
      <c r="D290" s="72"/>
    </row>
    <row r="291" spans="1:4">
      <c r="A291" s="275"/>
      <c r="B291" s="220"/>
      <c r="C291" s="75"/>
      <c r="D291" s="72"/>
    </row>
    <row r="292" spans="1:4">
      <c r="A292" s="275"/>
      <c r="B292" s="220"/>
      <c r="C292" s="75"/>
      <c r="D292" s="72"/>
    </row>
    <row r="293" spans="1:4">
      <c r="A293" s="275"/>
      <c r="B293" s="220"/>
      <c r="C293" s="75"/>
      <c r="D293" s="72"/>
    </row>
    <row r="294" spans="1:4">
      <c r="A294" s="275"/>
      <c r="B294" s="220"/>
      <c r="C294" s="75"/>
      <c r="D294" s="72"/>
    </row>
    <row r="295" spans="1:4">
      <c r="A295" s="275"/>
      <c r="B295" s="220"/>
      <c r="C295" s="75"/>
      <c r="D295" s="72"/>
    </row>
    <row r="296" spans="1:4">
      <c r="A296" s="275"/>
      <c r="B296" s="220"/>
      <c r="C296" s="75"/>
      <c r="D296" s="72"/>
    </row>
    <row r="297" spans="1:4">
      <c r="A297" s="275"/>
      <c r="B297" s="220"/>
      <c r="C297" s="75"/>
      <c r="D297" s="72"/>
    </row>
    <row r="298" spans="1:4">
      <c r="A298" s="275"/>
      <c r="B298" s="220"/>
      <c r="C298" s="75"/>
      <c r="D298" s="72"/>
    </row>
    <row r="299" spans="1:4">
      <c r="A299" s="275"/>
      <c r="B299" s="220"/>
      <c r="C299" s="75"/>
      <c r="D299" s="72"/>
    </row>
    <row r="300" spans="1:4">
      <c r="A300" s="275"/>
      <c r="B300" s="220"/>
      <c r="C300" s="75"/>
      <c r="D300" s="72"/>
    </row>
    <row r="301" spans="1:4">
      <c r="A301" s="275"/>
      <c r="B301" s="220"/>
      <c r="C301" s="75"/>
      <c r="D301" s="72"/>
    </row>
    <row r="302" spans="1:4">
      <c r="A302" s="275"/>
      <c r="B302" s="220"/>
      <c r="C302" s="75"/>
      <c r="D302" s="72"/>
    </row>
    <row r="303" spans="1:4">
      <c r="A303" s="220"/>
      <c r="B303" s="220"/>
      <c r="C303" s="75"/>
      <c r="D303" s="72"/>
    </row>
    <row r="304" spans="1:4">
      <c r="A304" s="220"/>
      <c r="B304" s="220"/>
      <c r="C304" s="75"/>
      <c r="D304" s="72"/>
    </row>
    <row r="305" spans="1:4">
      <c r="A305" s="220"/>
      <c r="B305" s="220"/>
      <c r="C305" s="75"/>
      <c r="D305" s="72"/>
    </row>
    <row r="306" spans="1:4">
      <c r="A306" s="220"/>
      <c r="B306" s="220"/>
      <c r="C306" s="75"/>
      <c r="D306" s="72"/>
    </row>
    <row r="307" spans="1:4">
      <c r="A307" s="220"/>
      <c r="B307" s="220"/>
      <c r="C307" s="75"/>
      <c r="D307" s="72"/>
    </row>
    <row r="308" spans="1:4">
      <c r="A308" s="220"/>
      <c r="B308" s="220"/>
      <c r="C308" s="75"/>
      <c r="D308" s="72"/>
    </row>
    <row r="309" spans="1:4" ht="24" customHeight="1">
      <c r="A309" s="275"/>
      <c r="B309" s="220"/>
      <c r="C309" s="75"/>
      <c r="D309" s="72"/>
    </row>
    <row r="310" spans="1:4">
      <c r="A310" s="275"/>
      <c r="B310" s="220"/>
      <c r="C310" s="75"/>
      <c r="D310" s="72"/>
    </row>
    <row r="311" spans="1:4">
      <c r="A311" s="275"/>
      <c r="B311" s="220"/>
      <c r="C311" s="75"/>
      <c r="D311" s="72"/>
    </row>
    <row r="312" spans="1:4">
      <c r="A312" s="275"/>
      <c r="B312" s="220"/>
      <c r="C312" s="75"/>
      <c r="D312" s="72"/>
    </row>
    <row r="313" spans="1:4">
      <c r="A313" s="220"/>
      <c r="B313" s="220"/>
      <c r="C313" s="75"/>
      <c r="D313" s="72"/>
    </row>
    <row r="314" spans="1:4">
      <c r="A314" s="275"/>
      <c r="B314" s="220"/>
      <c r="C314" s="75"/>
      <c r="D314" s="72"/>
    </row>
    <row r="315" spans="1:4">
      <c r="A315" s="275"/>
      <c r="B315" s="220"/>
      <c r="C315" s="75"/>
      <c r="D315" s="72"/>
    </row>
    <row r="316" spans="1:4">
      <c r="A316" s="275"/>
      <c r="B316" s="220"/>
      <c r="C316" s="75"/>
      <c r="D316" s="72"/>
    </row>
    <row r="317" spans="1:4">
      <c r="A317" s="275"/>
      <c r="B317" s="220"/>
      <c r="C317" s="75"/>
      <c r="D317" s="72"/>
    </row>
    <row r="318" spans="1:4" ht="24" customHeight="1">
      <c r="A318" s="275"/>
      <c r="B318" s="220"/>
      <c r="C318" s="75"/>
      <c r="D318" s="72"/>
    </row>
    <row r="319" spans="1:4">
      <c r="A319" s="275"/>
      <c r="B319" s="220"/>
      <c r="C319" s="75"/>
      <c r="D319" s="72"/>
    </row>
    <row r="320" spans="1:4">
      <c r="A320" s="275"/>
      <c r="B320" s="220"/>
      <c r="C320" s="75"/>
      <c r="D320" s="72"/>
    </row>
    <row r="321" spans="1:4">
      <c r="A321" s="275"/>
      <c r="B321" s="220"/>
      <c r="C321" s="75"/>
      <c r="D321" s="72"/>
    </row>
    <row r="322" spans="1:4">
      <c r="A322" s="220"/>
      <c r="B322" s="220"/>
      <c r="C322" s="75"/>
      <c r="D322" s="72"/>
    </row>
    <row r="323" spans="1:4">
      <c r="A323" s="67"/>
      <c r="B323" s="67"/>
      <c r="C323" s="76"/>
      <c r="D323" s="72"/>
    </row>
    <row r="324" spans="1:4">
      <c r="A324" s="220"/>
      <c r="B324" s="220"/>
      <c r="C324" s="75"/>
      <c r="D324" s="72"/>
    </row>
    <row r="325" spans="1:4">
      <c r="A325" s="220"/>
      <c r="B325" s="220"/>
      <c r="C325" s="75"/>
      <c r="D325" s="72"/>
    </row>
    <row r="326" spans="1:4">
      <c r="A326" s="77"/>
      <c r="B326" s="77"/>
      <c r="C326" s="78"/>
    </row>
    <row r="327" spans="1:4">
      <c r="A327" s="77"/>
      <c r="B327" s="77"/>
      <c r="C327" s="78"/>
    </row>
    <row r="328" spans="1:4">
      <c r="A328" s="77"/>
      <c r="B328" s="77"/>
      <c r="C328" s="78"/>
    </row>
    <row r="329" spans="1:4">
      <c r="A329" s="77"/>
      <c r="B329" s="77"/>
      <c r="C329" s="78"/>
    </row>
    <row r="330" spans="1:4">
      <c r="A330" s="77"/>
      <c r="B330" s="77"/>
      <c r="C330" s="78"/>
    </row>
    <row r="331" spans="1:4">
      <c r="A331" s="77"/>
      <c r="B331" s="77"/>
      <c r="C331" s="78"/>
    </row>
    <row r="332" spans="1:4">
      <c r="A332" s="77"/>
      <c r="B332" s="77"/>
      <c r="C332" s="78"/>
    </row>
    <row r="333" spans="1:4">
      <c r="A333" s="77"/>
      <c r="B333" s="77"/>
      <c r="C333" s="78"/>
    </row>
    <row r="334" spans="1:4">
      <c r="A334" s="77"/>
      <c r="B334" s="77"/>
      <c r="C334" s="78"/>
    </row>
    <row r="335" spans="1:4">
      <c r="A335" s="77"/>
      <c r="B335" s="77"/>
      <c r="C335" s="78"/>
    </row>
    <row r="336" spans="1:4">
      <c r="A336" s="77"/>
      <c r="B336" s="77"/>
      <c r="C336" s="78"/>
    </row>
    <row r="337" spans="1:3">
      <c r="A337" s="77"/>
      <c r="B337" s="77"/>
      <c r="C337" s="78"/>
    </row>
    <row r="338" spans="1:3">
      <c r="A338" s="77"/>
      <c r="B338" s="77"/>
      <c r="C338" s="78"/>
    </row>
    <row r="339" spans="1:3">
      <c r="A339" s="77"/>
      <c r="B339" s="77"/>
      <c r="C339" s="78"/>
    </row>
    <row r="340" spans="1:3">
      <c r="A340" s="77"/>
      <c r="B340" s="77"/>
      <c r="C340" s="78"/>
    </row>
    <row r="341" spans="1:3">
      <c r="A341" s="77"/>
      <c r="B341" s="77"/>
      <c r="C341" s="78"/>
    </row>
    <row r="342" spans="1:3">
      <c r="A342" s="77"/>
      <c r="B342" s="77"/>
      <c r="C342" s="78"/>
    </row>
    <row r="343" spans="1:3">
      <c r="A343" s="77"/>
      <c r="B343" s="77"/>
      <c r="C343" s="78"/>
    </row>
    <row r="344" spans="1:3">
      <c r="A344" s="77"/>
      <c r="B344" s="77"/>
      <c r="C344" s="78"/>
    </row>
    <row r="345" spans="1:3">
      <c r="A345" s="77"/>
      <c r="B345" s="77"/>
      <c r="C345" s="78"/>
    </row>
    <row r="346" spans="1:3">
      <c r="A346" s="77"/>
      <c r="B346" s="77"/>
      <c r="C346" s="78"/>
    </row>
    <row r="347" spans="1:3">
      <c r="A347" s="77"/>
      <c r="B347" s="77"/>
      <c r="C347" s="78"/>
    </row>
    <row r="348" spans="1:3">
      <c r="A348" s="77"/>
      <c r="B348" s="77"/>
      <c r="C348" s="78"/>
    </row>
    <row r="349" spans="1:3">
      <c r="A349" s="77"/>
      <c r="B349" s="77"/>
      <c r="C349" s="78"/>
    </row>
    <row r="350" spans="1:3">
      <c r="A350" s="77"/>
      <c r="B350" s="77"/>
      <c r="C350" s="78"/>
    </row>
    <row r="351" spans="1:3">
      <c r="A351" s="77"/>
      <c r="B351" s="77"/>
      <c r="C351" s="78"/>
    </row>
    <row r="352" spans="1:3">
      <c r="A352" s="77"/>
      <c r="B352" s="77"/>
      <c r="C352" s="78"/>
    </row>
    <row r="353" spans="1:3">
      <c r="A353" s="77"/>
      <c r="B353" s="77"/>
      <c r="C353" s="78"/>
    </row>
    <row r="354" spans="1:3">
      <c r="A354" s="77"/>
      <c r="B354" s="77"/>
      <c r="C354" s="78"/>
    </row>
    <row r="355" spans="1:3">
      <c r="A355" s="77"/>
      <c r="B355" s="77"/>
      <c r="C355" s="78"/>
    </row>
    <row r="356" spans="1:3">
      <c r="A356" s="77"/>
      <c r="B356" s="77"/>
      <c r="C356" s="78"/>
    </row>
    <row r="357" spans="1:3">
      <c r="A357" s="77"/>
      <c r="B357" s="77"/>
      <c r="C357" s="78"/>
    </row>
    <row r="358" spans="1:3">
      <c r="A358" s="77"/>
      <c r="B358" s="77"/>
      <c r="C358" s="78"/>
    </row>
    <row r="359" spans="1:3">
      <c r="A359" s="77"/>
      <c r="B359" s="77"/>
      <c r="C359" s="78"/>
    </row>
    <row r="360" spans="1:3">
      <c r="A360" s="77"/>
      <c r="B360" s="77"/>
      <c r="C360" s="78"/>
    </row>
    <row r="361" spans="1:3">
      <c r="A361" s="77"/>
      <c r="B361" s="77"/>
      <c r="C361" s="78"/>
    </row>
    <row r="362" spans="1:3">
      <c r="A362" s="77"/>
      <c r="B362" s="77"/>
      <c r="C362" s="78"/>
    </row>
    <row r="363" spans="1:3">
      <c r="A363" s="77"/>
      <c r="B363" s="77"/>
      <c r="C363" s="78"/>
    </row>
    <row r="364" spans="1:3">
      <c r="A364" s="77"/>
      <c r="B364" s="77"/>
      <c r="C364" s="78"/>
    </row>
    <row r="365" spans="1:3">
      <c r="A365" s="77"/>
      <c r="B365" s="77"/>
      <c r="C365" s="78"/>
    </row>
    <row r="366" spans="1:3">
      <c r="A366" s="77"/>
      <c r="B366" s="77"/>
      <c r="C366" s="78"/>
    </row>
    <row r="367" spans="1:3">
      <c r="A367" s="77"/>
      <c r="B367" s="77"/>
      <c r="C367" s="78"/>
    </row>
    <row r="368" spans="1:3">
      <c r="A368" s="77"/>
      <c r="B368" s="77"/>
      <c r="C368" s="78"/>
    </row>
    <row r="369" spans="1:3">
      <c r="A369" s="77"/>
      <c r="B369" s="77"/>
      <c r="C369" s="78"/>
    </row>
    <row r="370" spans="1:3">
      <c r="A370" s="77"/>
      <c r="B370" s="77"/>
      <c r="C370" s="78"/>
    </row>
    <row r="371" spans="1:3">
      <c r="A371" s="77"/>
      <c r="B371" s="77"/>
      <c r="C371" s="78"/>
    </row>
    <row r="372" spans="1:3">
      <c r="A372" s="77"/>
      <c r="B372" s="77"/>
      <c r="C372" s="78"/>
    </row>
    <row r="373" spans="1:3">
      <c r="A373" s="77"/>
      <c r="B373" s="77"/>
      <c r="C373" s="78"/>
    </row>
    <row r="374" spans="1:3">
      <c r="A374" s="77"/>
      <c r="B374" s="77"/>
      <c r="C374" s="78"/>
    </row>
    <row r="375" spans="1:3">
      <c r="A375" s="77"/>
      <c r="B375" s="77"/>
      <c r="C375" s="78"/>
    </row>
    <row r="376" spans="1:3">
      <c r="A376" s="77"/>
      <c r="B376" s="77"/>
      <c r="C376" s="78"/>
    </row>
    <row r="377" spans="1:3">
      <c r="A377" s="77"/>
      <c r="B377" s="77"/>
      <c r="C377" s="78"/>
    </row>
    <row r="378" spans="1:3">
      <c r="A378" s="77"/>
      <c r="B378" s="77"/>
      <c r="C378" s="78"/>
    </row>
    <row r="379" spans="1:3">
      <c r="A379" s="77"/>
      <c r="B379" s="77"/>
      <c r="C379" s="78"/>
    </row>
    <row r="380" spans="1:3">
      <c r="A380" s="77"/>
      <c r="B380" s="77"/>
      <c r="C380" s="78"/>
    </row>
    <row r="381" spans="1:3">
      <c r="A381" s="77"/>
      <c r="B381" s="77"/>
      <c r="C381" s="78"/>
    </row>
    <row r="382" spans="1:3">
      <c r="A382" s="77"/>
      <c r="B382" s="77"/>
      <c r="C382" s="78"/>
    </row>
    <row r="383" spans="1:3">
      <c r="A383" s="77"/>
      <c r="B383" s="77"/>
      <c r="C383" s="78"/>
    </row>
    <row r="384" spans="1:3">
      <c r="A384" s="77"/>
      <c r="B384" s="77"/>
      <c r="C384" s="78"/>
    </row>
    <row r="385" spans="1:3">
      <c r="A385" s="77"/>
      <c r="B385" s="77"/>
      <c r="C385" s="78"/>
    </row>
    <row r="386" spans="1:3">
      <c r="A386" s="77"/>
      <c r="B386" s="77"/>
      <c r="C386" s="78"/>
    </row>
    <row r="387" spans="1:3">
      <c r="A387" s="77"/>
      <c r="B387" s="77"/>
      <c r="C387" s="78"/>
    </row>
    <row r="388" spans="1:3">
      <c r="A388" s="77"/>
      <c r="B388" s="77"/>
      <c r="C388" s="78"/>
    </row>
    <row r="389" spans="1:3">
      <c r="A389" s="77"/>
      <c r="B389" s="77"/>
      <c r="C389" s="78"/>
    </row>
    <row r="390" spans="1:3">
      <c r="A390" s="77"/>
      <c r="B390" s="77"/>
      <c r="C390" s="78"/>
    </row>
    <row r="391" spans="1:3">
      <c r="A391" s="77"/>
      <c r="B391" s="77"/>
      <c r="C391" s="78"/>
    </row>
    <row r="392" spans="1:3">
      <c r="A392" s="77"/>
      <c r="B392" s="77"/>
      <c r="C392" s="78"/>
    </row>
    <row r="393" spans="1:3">
      <c r="A393" s="77"/>
      <c r="B393" s="77"/>
      <c r="C393" s="78"/>
    </row>
    <row r="394" spans="1:3">
      <c r="A394" s="77"/>
      <c r="B394" s="77"/>
      <c r="C394" s="78"/>
    </row>
    <row r="395" spans="1:3">
      <c r="A395" s="77"/>
      <c r="B395" s="77"/>
      <c r="C395" s="78"/>
    </row>
    <row r="396" spans="1:3">
      <c r="A396" s="77"/>
      <c r="B396" s="77"/>
      <c r="C396" s="78"/>
    </row>
    <row r="397" spans="1:3">
      <c r="A397" s="77"/>
      <c r="B397" s="77"/>
      <c r="C397" s="78"/>
    </row>
    <row r="398" spans="1:3">
      <c r="A398" s="77"/>
      <c r="B398" s="77"/>
      <c r="C398" s="78"/>
    </row>
    <row r="399" spans="1:3">
      <c r="A399" s="77"/>
      <c r="B399" s="77"/>
      <c r="C399" s="78"/>
    </row>
    <row r="400" spans="1:3">
      <c r="A400" s="77"/>
      <c r="B400" s="77"/>
      <c r="C400" s="78"/>
    </row>
    <row r="401" spans="1:3">
      <c r="A401" s="77"/>
      <c r="B401" s="77"/>
      <c r="C401" s="78"/>
    </row>
    <row r="402" spans="1:3">
      <c r="A402" s="77"/>
      <c r="B402" s="77"/>
      <c r="C402" s="78"/>
    </row>
    <row r="403" spans="1:3">
      <c r="A403" s="77"/>
      <c r="B403" s="77"/>
      <c r="C403" s="78"/>
    </row>
    <row r="404" spans="1:3">
      <c r="A404" s="77"/>
      <c r="B404" s="77"/>
      <c r="C404" s="78"/>
    </row>
    <row r="405" spans="1:3">
      <c r="A405" s="77"/>
      <c r="B405" s="77"/>
      <c r="C405" s="78"/>
    </row>
    <row r="406" spans="1:3">
      <c r="A406" s="77"/>
      <c r="B406" s="77"/>
      <c r="C406" s="78"/>
    </row>
    <row r="407" spans="1:3">
      <c r="A407" s="77"/>
      <c r="B407" s="77"/>
      <c r="C407" s="78"/>
    </row>
    <row r="408" spans="1:3">
      <c r="A408" s="77"/>
      <c r="B408" s="77"/>
      <c r="C408" s="78"/>
    </row>
    <row r="409" spans="1:3">
      <c r="A409" s="77"/>
      <c r="B409" s="77"/>
      <c r="C409" s="78"/>
    </row>
    <row r="410" spans="1:3">
      <c r="A410" s="77"/>
      <c r="B410" s="77"/>
      <c r="C410" s="78"/>
    </row>
    <row r="411" spans="1:3">
      <c r="A411" s="77"/>
      <c r="B411" s="77"/>
      <c r="C411" s="78"/>
    </row>
    <row r="412" spans="1:3">
      <c r="A412" s="77"/>
      <c r="B412" s="77"/>
      <c r="C412" s="78"/>
    </row>
    <row r="413" spans="1:3">
      <c r="A413" s="77"/>
      <c r="B413" s="77"/>
      <c r="C413" s="78"/>
    </row>
    <row r="414" spans="1:3">
      <c r="A414" s="77"/>
      <c r="B414" s="77"/>
      <c r="C414" s="78"/>
    </row>
    <row r="415" spans="1:3">
      <c r="A415" s="77"/>
      <c r="B415" s="77"/>
      <c r="C415" s="78"/>
    </row>
    <row r="416" spans="1:3">
      <c r="A416" s="77"/>
      <c r="B416" s="77"/>
      <c r="C416" s="78"/>
    </row>
    <row r="417" spans="1:3">
      <c r="A417" s="77"/>
      <c r="B417" s="77"/>
      <c r="C417" s="78"/>
    </row>
    <row r="418" spans="1:3">
      <c r="A418" s="77"/>
      <c r="B418" s="77"/>
      <c r="C418" s="78"/>
    </row>
    <row r="419" spans="1:3">
      <c r="A419" s="77"/>
      <c r="B419" s="77"/>
      <c r="C419" s="78"/>
    </row>
    <row r="420" spans="1:3">
      <c r="A420" s="77"/>
      <c r="B420" s="77"/>
      <c r="C420" s="78"/>
    </row>
    <row r="421" spans="1:3">
      <c r="A421" s="77"/>
      <c r="B421" s="77"/>
      <c r="C421" s="78"/>
    </row>
    <row r="422" spans="1:3">
      <c r="A422" s="77"/>
      <c r="B422" s="77"/>
      <c r="C422" s="78"/>
    </row>
    <row r="423" spans="1:3">
      <c r="A423" s="77"/>
      <c r="B423" s="77"/>
      <c r="C423" s="78"/>
    </row>
    <row r="424" spans="1:3">
      <c r="A424" s="77"/>
      <c r="B424" s="77"/>
      <c r="C424" s="78"/>
    </row>
    <row r="425" spans="1:3">
      <c r="A425" s="77"/>
      <c r="B425" s="77"/>
      <c r="C425" s="78"/>
    </row>
    <row r="426" spans="1:3">
      <c r="A426" s="77"/>
      <c r="B426" s="77"/>
      <c r="C426" s="78"/>
    </row>
    <row r="427" spans="1:3">
      <c r="A427" s="77"/>
      <c r="B427" s="77"/>
      <c r="C427" s="78"/>
    </row>
    <row r="428" spans="1:3">
      <c r="A428" s="77"/>
      <c r="B428" s="77"/>
      <c r="C428" s="78"/>
    </row>
    <row r="429" spans="1:3">
      <c r="A429" s="77"/>
      <c r="B429" s="77"/>
      <c r="C429" s="78"/>
    </row>
    <row r="430" spans="1:3">
      <c r="A430" s="77"/>
      <c r="B430" s="77"/>
      <c r="C430" s="78"/>
    </row>
    <row r="431" spans="1:3">
      <c r="A431" s="77"/>
      <c r="B431" s="77"/>
      <c r="C431" s="78"/>
    </row>
    <row r="432" spans="1:3">
      <c r="A432" s="77"/>
      <c r="B432" s="77"/>
      <c r="C432" s="78"/>
    </row>
    <row r="433" spans="1:3">
      <c r="A433" s="77"/>
      <c r="B433" s="77"/>
      <c r="C433" s="78"/>
    </row>
    <row r="434" spans="1:3">
      <c r="A434" s="77"/>
      <c r="B434" s="77"/>
      <c r="C434" s="78"/>
    </row>
    <row r="435" spans="1:3">
      <c r="A435" s="77"/>
      <c r="B435" s="77"/>
      <c r="C435" s="78"/>
    </row>
    <row r="436" spans="1:3">
      <c r="A436" s="77"/>
      <c r="B436" s="77"/>
      <c r="C436" s="78"/>
    </row>
    <row r="437" spans="1:3">
      <c r="A437" s="77"/>
      <c r="B437" s="77"/>
      <c r="C437" s="78"/>
    </row>
    <row r="438" spans="1:3">
      <c r="A438" s="77"/>
      <c r="B438" s="77"/>
      <c r="C438" s="78"/>
    </row>
    <row r="439" spans="1:3">
      <c r="A439" s="77"/>
      <c r="B439" s="77"/>
      <c r="C439" s="78"/>
    </row>
    <row r="440" spans="1:3">
      <c r="A440" s="77"/>
      <c r="B440" s="77"/>
      <c r="C440" s="78"/>
    </row>
    <row r="441" spans="1:3">
      <c r="A441" s="77"/>
      <c r="B441" s="77"/>
      <c r="C441" s="78"/>
    </row>
    <row r="442" spans="1:3">
      <c r="A442" s="77"/>
      <c r="B442" s="77"/>
      <c r="C442" s="78"/>
    </row>
    <row r="443" spans="1:3">
      <c r="A443" s="77"/>
      <c r="B443" s="77"/>
      <c r="C443" s="78"/>
    </row>
    <row r="444" spans="1:3">
      <c r="A444" s="77"/>
      <c r="B444" s="77"/>
      <c r="C444" s="78"/>
    </row>
    <row r="445" spans="1:3">
      <c r="A445" s="77"/>
      <c r="B445" s="77"/>
      <c r="C445" s="78"/>
    </row>
    <row r="446" spans="1:3">
      <c r="C446" s="78"/>
    </row>
    <row r="447" spans="1:3">
      <c r="C447" s="78"/>
    </row>
    <row r="448" spans="1:3">
      <c r="C448" s="78"/>
    </row>
    <row r="449" spans="3:3">
      <c r="C449" s="78"/>
    </row>
    <row r="450" spans="3:3">
      <c r="C450" s="78"/>
    </row>
    <row r="451" spans="3:3">
      <c r="C451" s="78"/>
    </row>
    <row r="452" spans="3:3">
      <c r="C452" s="78"/>
    </row>
    <row r="453" spans="3:3">
      <c r="C453" s="78"/>
    </row>
  </sheetData>
  <mergeCells count="94">
    <mergeCell ref="A314:A317"/>
    <mergeCell ref="A318:A319"/>
    <mergeCell ref="A320:A321"/>
    <mergeCell ref="A291:A294"/>
    <mergeCell ref="A295:A296"/>
    <mergeCell ref="A297:A298"/>
    <mergeCell ref="A299:A300"/>
    <mergeCell ref="A301:A302"/>
    <mergeCell ref="A309:A310"/>
    <mergeCell ref="A282:A283"/>
    <mergeCell ref="A284:A285"/>
    <mergeCell ref="A286:A288"/>
    <mergeCell ref="A289:A290"/>
    <mergeCell ref="A311:A312"/>
    <mergeCell ref="A268:A269"/>
    <mergeCell ref="A272:A273"/>
    <mergeCell ref="A274:A275"/>
    <mergeCell ref="A276:A278"/>
    <mergeCell ref="A279:A281"/>
    <mergeCell ref="A257:A258"/>
    <mergeCell ref="A259:A260"/>
    <mergeCell ref="A261:A262"/>
    <mergeCell ref="A263:A264"/>
    <mergeCell ref="A265:A267"/>
    <mergeCell ref="A237:A239"/>
    <mergeCell ref="A240:A241"/>
    <mergeCell ref="A244:A246"/>
    <mergeCell ref="A248:A250"/>
    <mergeCell ref="A251:A252"/>
    <mergeCell ref="A215:A216"/>
    <mergeCell ref="A217:A219"/>
    <mergeCell ref="A223:A225"/>
    <mergeCell ref="A227:A229"/>
    <mergeCell ref="A235:A236"/>
    <mergeCell ref="A190:A193"/>
    <mergeCell ref="A196:A197"/>
    <mergeCell ref="A198:A200"/>
    <mergeCell ref="A206:A209"/>
    <mergeCell ref="A213:A214"/>
    <mergeCell ref="A175:A177"/>
    <mergeCell ref="A178:A179"/>
    <mergeCell ref="A182:A183"/>
    <mergeCell ref="A184:A185"/>
    <mergeCell ref="A187:A188"/>
    <mergeCell ref="A158:A161"/>
    <mergeCell ref="A163:A164"/>
    <mergeCell ref="A165:A166"/>
    <mergeCell ref="A167:A171"/>
    <mergeCell ref="A172:A174"/>
    <mergeCell ref="A141:A142"/>
    <mergeCell ref="A143:A146"/>
    <mergeCell ref="A148:A150"/>
    <mergeCell ref="A151:A153"/>
    <mergeCell ref="A155:A156"/>
    <mergeCell ref="A130:A131"/>
    <mergeCell ref="A132:A133"/>
    <mergeCell ref="A135:A136"/>
    <mergeCell ref="A137:A138"/>
    <mergeCell ref="A139:A140"/>
    <mergeCell ref="A115:A116"/>
    <mergeCell ref="A117:A120"/>
    <mergeCell ref="A121:A122"/>
    <mergeCell ref="A125:A126"/>
    <mergeCell ref="A127:A129"/>
    <mergeCell ref="A88:A90"/>
    <mergeCell ref="A104:A105"/>
    <mergeCell ref="A106:A107"/>
    <mergeCell ref="A110:A111"/>
    <mergeCell ref="A113:A114"/>
    <mergeCell ref="A70:A72"/>
    <mergeCell ref="A75:A77"/>
    <mergeCell ref="A79:A80"/>
    <mergeCell ref="A81:A83"/>
    <mergeCell ref="A84:A86"/>
    <mergeCell ref="A55:A56"/>
    <mergeCell ref="A59:A60"/>
    <mergeCell ref="A61:A62"/>
    <mergeCell ref="A63:A64"/>
    <mergeCell ref="A65:A67"/>
    <mergeCell ref="A40:A42"/>
    <mergeCell ref="A45:A46"/>
    <mergeCell ref="A49:A50"/>
    <mergeCell ref="A51:A52"/>
    <mergeCell ref="A53:A54"/>
    <mergeCell ref="A20:I20"/>
    <mergeCell ref="A28:A29"/>
    <mergeCell ref="A30:A31"/>
    <mergeCell ref="A33:A36"/>
    <mergeCell ref="A37:A39"/>
    <mergeCell ref="B3:E3"/>
    <mergeCell ref="F3:I3"/>
    <mergeCell ref="C4:E4"/>
    <mergeCell ref="G4:I4"/>
    <mergeCell ref="A18:I18"/>
  </mergeCells>
  <pageMargins left="0.19685039370078741" right="0.19685039370078741" top="0.55118110236220474" bottom="0.98425196850393704" header="0" footer="0"/>
  <pageSetup paperSize="9" scale="92" orientation="landscape" r:id="rId1"/>
  <headerFooter alignWithMargins="0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6</vt:i4>
      </vt:variant>
    </vt:vector>
  </HeadingPairs>
  <TitlesOfParts>
    <vt:vector size="10" baseType="lpstr">
      <vt:lpstr>8.8 </vt:lpstr>
      <vt:lpstr>8.1.1</vt:lpstr>
      <vt:lpstr>8.8.2</vt:lpstr>
      <vt:lpstr>8.8.3</vt:lpstr>
      <vt:lpstr>'8.1.1'!Àrea_d'impressió</vt:lpstr>
      <vt:lpstr>'8.8.2'!Àrea_d'impressió</vt:lpstr>
      <vt:lpstr>'8.8.3'!Àrea_d'impressió</vt:lpstr>
      <vt:lpstr>'8.1.1'!Títols_per_imprimir</vt:lpstr>
      <vt:lpstr>'8.8.2'!Títols_per_imprimir</vt:lpstr>
      <vt:lpstr>'8.8.3'!Títols_per_imprimir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 de Medi Ambient</dc:creator>
  <cp:lastModifiedBy>Castillo Salvo, Maria Isabel</cp:lastModifiedBy>
  <cp:lastPrinted>2021-05-06T15:09:27Z</cp:lastPrinted>
  <dcterms:created xsi:type="dcterms:W3CDTF">2008-03-28T11:44:07Z</dcterms:created>
  <dcterms:modified xsi:type="dcterms:W3CDTF">2021-05-06T15:09:47Z</dcterms:modified>
</cp:coreProperties>
</file>