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6324220n\Desktop\"/>
    </mc:Choice>
  </mc:AlternateContent>
  <bookViews>
    <workbookView xWindow="11472" yWindow="4728" windowWidth="19320" windowHeight="9768"/>
  </bookViews>
  <sheets>
    <sheet name="Índex" sheetId="9" r:id="rId1"/>
    <sheet name="Pàg.1" sheetId="8" r:id="rId2"/>
    <sheet name="Pàg.2" sheetId="5" r:id="rId3"/>
    <sheet name="Pàg.3" sheetId="7" r:id="rId4"/>
    <sheet name="Pàg.4" sheetId="6" r:id="rId5"/>
  </sheets>
  <externalReferences>
    <externalReference r:id="rId6"/>
    <externalReference r:id="rId7"/>
  </externalReferences>
  <definedNames>
    <definedName name="_xlnm.Print_Area" localSheetId="1">Pàg.1!$A$1:$H$21</definedName>
    <definedName name="_xlnm.Print_Area" localSheetId="3">Pàg.3!$A$1:$H$23</definedName>
    <definedName name="_xlnm.Print_Area" localSheetId="4">Pàg.4!$A$1:$H$115</definedName>
    <definedName name="D_I">[1]Criterios!$B$14</definedName>
    <definedName name="J_V">[1]Criterios!$B$13</definedName>
    <definedName name="JV">[2]Criterios!$B$13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4" i="6" l="1"/>
  <c r="M25" i="6" s="1"/>
  <c r="M17" i="8" s="1"/>
  <c r="M88" i="6"/>
  <c r="M30" i="6" s="1"/>
  <c r="M10" i="8" s="1"/>
  <c r="M72" i="6"/>
  <c r="M29" i="6" s="1"/>
  <c r="M9" i="8" s="1"/>
  <c r="M55" i="6"/>
  <c r="M28" i="6" s="1"/>
  <c r="M8" i="8" s="1"/>
  <c r="M39" i="6"/>
  <c r="M27" i="6" s="1"/>
  <c r="M7" i="8" s="1"/>
  <c r="M12" i="6"/>
  <c r="M5" i="7"/>
  <c r="M5" i="5"/>
  <c r="M16" i="8"/>
  <c r="M15" i="8"/>
  <c r="M14" i="8"/>
  <c r="M13" i="8"/>
  <c r="M18" i="8" l="1"/>
  <c r="M12" i="8"/>
  <c r="M6" i="8"/>
  <c r="L13" i="8"/>
  <c r="L14" i="8"/>
  <c r="L15" i="8"/>
  <c r="L16" i="8"/>
  <c r="L5" i="5"/>
  <c r="L5" i="7"/>
  <c r="L104" i="6"/>
  <c r="L25" i="6" s="1"/>
  <c r="L17" i="8" s="1"/>
  <c r="L88" i="6"/>
  <c r="L30" i="6" s="1"/>
  <c r="L10" i="8" s="1"/>
  <c r="L72" i="6"/>
  <c r="L29" i="6" s="1"/>
  <c r="L9" i="8" s="1"/>
  <c r="L55" i="6"/>
  <c r="L28" i="6" s="1"/>
  <c r="L8" i="8" s="1"/>
  <c r="L39" i="6"/>
  <c r="L27" i="6" s="1"/>
  <c r="L7" i="8" s="1"/>
  <c r="L12" i="6"/>
  <c r="L12" i="7" l="1"/>
  <c r="L18" i="8"/>
  <c r="L12" i="8"/>
  <c r="L9" i="5"/>
  <c r="L6" i="8"/>
  <c r="L9" i="7"/>
  <c r="L15" i="7"/>
  <c r="K5" i="5"/>
  <c r="K5" i="7"/>
  <c r="K104" i="6"/>
  <c r="K88" i="6"/>
  <c r="K72" i="6"/>
  <c r="K39" i="6"/>
  <c r="K58" i="6" l="1"/>
  <c r="K16" i="8" l="1"/>
  <c r="K15" i="8"/>
  <c r="K14" i="8"/>
  <c r="K13" i="8"/>
  <c r="K9" i="5"/>
  <c r="K9" i="7"/>
  <c r="K25" i="6"/>
  <c r="K17" i="8" s="1"/>
  <c r="K103" i="6"/>
  <c r="K30" i="6"/>
  <c r="K10" i="8" s="1"/>
  <c r="K87" i="6"/>
  <c r="K29" i="6"/>
  <c r="K9" i="8" s="1"/>
  <c r="K71" i="6"/>
  <c r="K55" i="6"/>
  <c r="K28" i="6" s="1"/>
  <c r="K8" i="8" s="1"/>
  <c r="K54" i="6"/>
  <c r="K27" i="6"/>
  <c r="K7" i="8" s="1"/>
  <c r="K38" i="6"/>
  <c r="K19" i="6"/>
  <c r="K12" i="6"/>
  <c r="K18" i="8" l="1"/>
  <c r="K12" i="8"/>
  <c r="K6" i="8"/>
  <c r="K12" i="7"/>
  <c r="K15" i="7"/>
  <c r="J104" i="6"/>
  <c r="J25" i="6" s="1"/>
  <c r="J103" i="6"/>
  <c r="J88" i="6"/>
  <c r="J87" i="6"/>
  <c r="J72" i="6"/>
  <c r="J71" i="6"/>
  <c r="J55" i="6"/>
  <c r="J28" i="6" s="1"/>
  <c r="J54" i="6"/>
  <c r="J39" i="6"/>
  <c r="J27" i="6" s="1"/>
  <c r="J38" i="6"/>
  <c r="J30" i="6"/>
  <c r="J29" i="6"/>
  <c r="J19" i="6"/>
  <c r="J12" i="6"/>
  <c r="J10" i="7"/>
  <c r="J5" i="7"/>
  <c r="J15" i="7" s="1"/>
  <c r="J5" i="5"/>
  <c r="J9" i="5" s="1"/>
  <c r="J9" i="7" l="1"/>
  <c r="J12" i="7"/>
  <c r="J17" i="8" l="1"/>
  <c r="J10" i="8"/>
  <c r="J9" i="8"/>
  <c r="J8" i="8"/>
  <c r="J7" i="8"/>
  <c r="J18" i="8"/>
  <c r="J16" i="8"/>
  <c r="J15" i="8"/>
  <c r="J14" i="8"/>
  <c r="J13" i="8"/>
  <c r="J6" i="8"/>
  <c r="C12" i="9"/>
  <c r="C11" i="9"/>
  <c r="C10" i="9"/>
  <c r="C9" i="9"/>
  <c r="J12" i="8" l="1"/>
  <c r="I104" i="6"/>
  <c r="I25" i="6" s="1"/>
  <c r="I103" i="6"/>
  <c r="I88" i="6"/>
  <c r="I87" i="6"/>
  <c r="I72" i="6"/>
  <c r="I29" i="6" s="1"/>
  <c r="I71" i="6"/>
  <c r="I55" i="6"/>
  <c r="I28" i="6" s="1"/>
  <c r="I54" i="6"/>
  <c r="I39" i="6"/>
  <c r="I27" i="6" s="1"/>
  <c r="I38" i="6"/>
  <c r="I30" i="6"/>
  <c r="I19" i="6"/>
  <c r="I12" i="6"/>
  <c r="I16" i="7"/>
  <c r="I11" i="7"/>
  <c r="I10" i="7"/>
  <c r="I17" i="8" l="1"/>
  <c r="I9" i="8"/>
  <c r="I8" i="8"/>
  <c r="I7" i="8"/>
  <c r="I10" i="8"/>
  <c r="I5" i="7"/>
  <c r="I12" i="8" s="1"/>
  <c r="I5" i="5"/>
  <c r="I9" i="5" s="1"/>
  <c r="I18" i="8"/>
  <c r="I16" i="8"/>
  <c r="I15" i="8"/>
  <c r="I14" i="8"/>
  <c r="I13" i="8"/>
  <c r="I13" i="7" l="1"/>
  <c r="I12" i="7" s="1"/>
  <c r="I9" i="7"/>
  <c r="I19" i="7"/>
  <c r="I15" i="7" s="1"/>
  <c r="I6" i="8"/>
  <c r="H19" i="6"/>
  <c r="H12" i="6"/>
  <c r="H38" i="6"/>
  <c r="H39" i="6"/>
  <c r="H27" i="6" s="1"/>
  <c r="H54" i="6"/>
  <c r="H55" i="6"/>
  <c r="H28" i="6" s="1"/>
  <c r="H71" i="6"/>
  <c r="H72" i="6"/>
  <c r="H29" i="6" s="1"/>
  <c r="H87" i="6"/>
  <c r="H88" i="6"/>
  <c r="H30" i="6" s="1"/>
  <c r="H103" i="6"/>
  <c r="H104" i="6"/>
  <c r="H25" i="6" s="1"/>
  <c r="H16" i="7" l="1"/>
  <c r="H11" i="7"/>
  <c r="H10" i="7"/>
  <c r="H17" i="8" l="1"/>
  <c r="H16" i="8"/>
  <c r="H15" i="8"/>
  <c r="H14" i="8"/>
  <c r="H13" i="8"/>
  <c r="H10" i="8"/>
  <c r="H9" i="8"/>
  <c r="H8" i="8"/>
  <c r="H7" i="8"/>
  <c r="H5" i="5"/>
  <c r="H9" i="5" s="1"/>
  <c r="H5" i="7"/>
  <c r="H18" i="8" s="1"/>
  <c r="G71" i="6"/>
  <c r="F71" i="6"/>
  <c r="E71" i="6"/>
  <c r="D71" i="6"/>
  <c r="C71" i="6"/>
  <c r="G87" i="6"/>
  <c r="F87" i="6"/>
  <c r="E87" i="6"/>
  <c r="D87" i="6"/>
  <c r="C87" i="6"/>
  <c r="G103" i="6"/>
  <c r="F103" i="6"/>
  <c r="E103" i="6"/>
  <c r="D103" i="6"/>
  <c r="C103" i="6"/>
  <c r="G54" i="6"/>
  <c r="F54" i="6"/>
  <c r="E54" i="6"/>
  <c r="D54" i="6"/>
  <c r="C54" i="6"/>
  <c r="G38" i="6"/>
  <c r="F38" i="6"/>
  <c r="E38" i="6"/>
  <c r="D38" i="6"/>
  <c r="C38" i="6"/>
  <c r="G19" i="6"/>
  <c r="F19" i="6"/>
  <c r="E19" i="6"/>
  <c r="D19" i="6"/>
  <c r="C19" i="6"/>
  <c r="H13" i="7" l="1"/>
  <c r="H12" i="7" s="1"/>
  <c r="H9" i="7"/>
  <c r="H12" i="8"/>
  <c r="H6" i="8"/>
  <c r="H19" i="7"/>
  <c r="H15" i="7" s="1"/>
  <c r="E12" i="7"/>
  <c r="G5" i="5" l="1"/>
  <c r="G6" i="8" s="1"/>
  <c r="F5" i="5"/>
  <c r="E5" i="5"/>
  <c r="E6" i="8" s="1"/>
  <c r="D5" i="5"/>
  <c r="D6" i="8" s="1"/>
  <c r="C5" i="5"/>
  <c r="C6" i="8" s="1"/>
  <c r="E12" i="8"/>
  <c r="D13" i="8"/>
  <c r="E13" i="8"/>
  <c r="F13" i="8"/>
  <c r="G13" i="8"/>
  <c r="D14" i="8"/>
  <c r="E14" i="8"/>
  <c r="F14" i="8"/>
  <c r="G14" i="8"/>
  <c r="D15" i="8"/>
  <c r="E15" i="8"/>
  <c r="F15" i="8"/>
  <c r="G15" i="8"/>
  <c r="D16" i="8"/>
  <c r="E16" i="8"/>
  <c r="F16" i="8"/>
  <c r="G16" i="8"/>
  <c r="E18" i="8"/>
  <c r="C14" i="8"/>
  <c r="C15" i="8"/>
  <c r="C16" i="8"/>
  <c r="C13" i="8"/>
  <c r="F6" i="8"/>
  <c r="G104" i="6"/>
  <c r="G25" i="6" s="1"/>
  <c r="G17" i="8" s="1"/>
  <c r="F104" i="6"/>
  <c r="F25" i="6" s="1"/>
  <c r="F17" i="8" s="1"/>
  <c r="E104" i="6"/>
  <c r="E25" i="6" s="1"/>
  <c r="E17" i="8" s="1"/>
  <c r="D104" i="6"/>
  <c r="D25" i="6" s="1"/>
  <c r="D17" i="8" s="1"/>
  <c r="C104" i="6"/>
  <c r="C25" i="6" s="1"/>
  <c r="C17" i="8" s="1"/>
  <c r="C39" i="6"/>
  <c r="D39" i="6"/>
  <c r="E39" i="6"/>
  <c r="F39" i="6"/>
  <c r="G39" i="6"/>
  <c r="C55" i="6"/>
  <c r="D55" i="6"/>
  <c r="E55" i="6"/>
  <c r="F55" i="6"/>
  <c r="G55" i="6"/>
  <c r="C72" i="6"/>
  <c r="D72" i="6"/>
  <c r="E72" i="6"/>
  <c r="F72" i="6"/>
  <c r="G72" i="6"/>
  <c r="C88" i="6"/>
  <c r="D88" i="6"/>
  <c r="E88" i="6"/>
  <c r="F88" i="6"/>
  <c r="G88" i="6"/>
  <c r="E6" i="7"/>
  <c r="G12" i="6"/>
  <c r="F12" i="6"/>
  <c r="E12" i="6"/>
  <c r="D12" i="6"/>
  <c r="C12" i="6"/>
  <c r="G16" i="7"/>
  <c r="F16" i="7"/>
  <c r="E16" i="7"/>
  <c r="D16" i="7"/>
  <c r="C16" i="7"/>
  <c r="G5" i="7"/>
  <c r="F5" i="7"/>
  <c r="F12" i="7" s="1"/>
  <c r="D5" i="7"/>
  <c r="D9" i="7" s="1"/>
  <c r="C5" i="7"/>
  <c r="E9" i="7"/>
  <c r="F9" i="5"/>
  <c r="D12" i="8" l="1"/>
  <c r="F19" i="7"/>
  <c r="F15" i="7" s="1"/>
  <c r="G30" i="6"/>
  <c r="G10" i="8" s="1"/>
  <c r="C30" i="6"/>
  <c r="C10" i="8" s="1"/>
  <c r="D29" i="6"/>
  <c r="D9" i="8" s="1"/>
  <c r="E28" i="6"/>
  <c r="E8" i="8" s="1"/>
  <c r="F27" i="6"/>
  <c r="F7" i="8" s="1"/>
  <c r="F30" i="6"/>
  <c r="F10" i="8" s="1"/>
  <c r="G29" i="6"/>
  <c r="G9" i="8" s="1"/>
  <c r="C29" i="6"/>
  <c r="C9" i="8" s="1"/>
  <c r="D28" i="6"/>
  <c r="D8" i="8" s="1"/>
  <c r="E27" i="6"/>
  <c r="E7" i="8" s="1"/>
  <c r="D27" i="6"/>
  <c r="D7" i="8" s="1"/>
  <c r="E30" i="6"/>
  <c r="E10" i="8" s="1"/>
  <c r="F29" i="6"/>
  <c r="F9" i="8" s="1"/>
  <c r="G28" i="6"/>
  <c r="G8" i="8" s="1"/>
  <c r="C28" i="6"/>
  <c r="C8" i="8" s="1"/>
  <c r="D30" i="6"/>
  <c r="D10" i="8" s="1"/>
  <c r="E29" i="6"/>
  <c r="E9" i="8" s="1"/>
  <c r="F28" i="6"/>
  <c r="F8" i="8" s="1"/>
  <c r="G27" i="6"/>
  <c r="G7" i="8" s="1"/>
  <c r="C27" i="6"/>
  <c r="C7" i="8" s="1"/>
  <c r="G18" i="8"/>
  <c r="G12" i="7"/>
  <c r="G19" i="7"/>
  <c r="G15" i="7" s="1"/>
  <c r="D18" i="8"/>
  <c r="D12" i="7"/>
  <c r="C19" i="7"/>
  <c r="C15" i="7" s="1"/>
  <c r="C12" i="7"/>
  <c r="D19" i="7"/>
  <c r="D15" i="7" s="1"/>
  <c r="D9" i="5"/>
  <c r="E19" i="7"/>
  <c r="E15" i="7" s="1"/>
  <c r="G9" i="7"/>
  <c r="F18" i="8"/>
  <c r="C12" i="8"/>
  <c r="F9" i="7"/>
  <c r="C9" i="7"/>
  <c r="F12" i="8"/>
  <c r="C18" i="8"/>
  <c r="G9" i="5"/>
  <c r="E9" i="5"/>
  <c r="C9" i="5"/>
  <c r="G12" i="8"/>
</calcChain>
</file>

<file path=xl/sharedStrings.xml><?xml version="1.0" encoding="utf-8"?>
<sst xmlns="http://schemas.openxmlformats.org/spreadsheetml/2006/main" count="143" uniqueCount="71">
  <si>
    <t>Índex de contingut de les estadístiques en matèria de</t>
  </si>
  <si>
    <t>Justícia juvenil</t>
  </si>
  <si>
    <t>Pàg.</t>
  </si>
  <si>
    <t>Conjunt de dades</t>
  </si>
  <si>
    <t>Àmbit
territorial</t>
  </si>
  <si>
    <t>Període 
disponible</t>
  </si>
  <si>
    <t>Catalunya</t>
  </si>
  <si>
    <t>URL:</t>
  </si>
  <si>
    <t>http://justicia.gencat.cat/ca/departament/Estadistiques</t>
  </si>
  <si>
    <t>Indicadors principals vinculats a justícia juvenil</t>
  </si>
  <si>
    <t>Indicadors a últim dia de l'any</t>
  </si>
  <si>
    <t>Població en assessorament tècnic</t>
  </si>
  <si>
    <t>Població en mediació</t>
  </si>
  <si>
    <t>Població en medi obert</t>
  </si>
  <si>
    <t>Població en internament en centre educatiu</t>
  </si>
  <si>
    <t>Indicadors acumulats al llarg de l'any</t>
  </si>
  <si>
    <t>Població amb mesures fermes notificades</t>
  </si>
  <si>
    <t>% Població de just. juvenil amb expedients incoats anteriorment</t>
  </si>
  <si>
    <t>Població de justícia juvenil últim dia de l'any</t>
  </si>
  <si>
    <t>Població de justícia juvenil</t>
  </si>
  <si>
    <t>Segons gènere</t>
  </si>
  <si>
    <t>Homes</t>
  </si>
  <si>
    <t>Dones</t>
  </si>
  <si>
    <t>Segons nacionalitat</t>
  </si>
  <si>
    <t>Espanyols</t>
  </si>
  <si>
    <t>Estrangers</t>
  </si>
  <si>
    <t>Població de justícia juvenil diferent acumulada al llarg de l'any</t>
  </si>
  <si>
    <t>Segons edat</t>
  </si>
  <si>
    <t>Població de 14-17 anys</t>
  </si>
  <si>
    <t>Població de 18-21 anys</t>
  </si>
  <si>
    <t>Segons reincidència</t>
  </si>
  <si>
    <t>Població amb expedients oberts 1 vegada</t>
  </si>
  <si>
    <t>Població amb expedients anteriors</t>
  </si>
  <si>
    <t>Població sense expedients incoats</t>
  </si>
  <si>
    <t>Distribució de les intervencions i de la població dels serveis de justicia juvenil</t>
  </si>
  <si>
    <t>Intervencions anuals sobre la població per tipus de programa aplicat</t>
  </si>
  <si>
    <t>Assessorament tècnic</t>
  </si>
  <si>
    <t>Mediació</t>
  </si>
  <si>
    <t>Medi Obert</t>
  </si>
  <si>
    <t>Internament en Centre Educatiu</t>
  </si>
  <si>
    <t>Mesures fermes notificades</t>
  </si>
  <si>
    <t>Internament</t>
  </si>
  <si>
    <t>Població anual</t>
  </si>
  <si>
    <t>Medi obert</t>
  </si>
  <si>
    <t>Internament en centre educatiu</t>
  </si>
  <si>
    <t>Població l'últim dia de l'any</t>
  </si>
  <si>
    <t>Població de justícia juvenil en tràmits d'assessorament tècnic l'últim dia de l'any</t>
  </si>
  <si>
    <t>Població amb assessorament tècnic</t>
  </si>
  <si>
    <t>Mitjana d'edat</t>
  </si>
  <si>
    <t>Segons delicte principal</t>
  </si>
  <si>
    <t>% Contra el patrimoni</t>
  </si>
  <si>
    <t>% Lesions</t>
  </si>
  <si>
    <t>% Contra la llibertat</t>
  </si>
  <si>
    <t>% Contra la seguretat col·lectiva</t>
  </si>
  <si>
    <t>% Contra l'ordre públic</t>
  </si>
  <si>
    <t>Població de justícia juvenil en tràmits de mediació l'últim dia de l'any</t>
  </si>
  <si>
    <t>Població amb mediació</t>
  </si>
  <si>
    <t>% mediació amb resultat positiu</t>
  </si>
  <si>
    <t>% Contra l'honor</t>
  </si>
  <si>
    <t>Població de justícia juvenil en medi obert l'últim dia de l'any</t>
  </si>
  <si>
    <t>Població de justícia juvenil en internament en centre educatiu l'últim dia de l'any</t>
  </si>
  <si>
    <t>% Contra la vida</t>
  </si>
  <si>
    <t>Població anual de justícia juvenil amb mesures fermes notificades</t>
  </si>
  <si>
    <t>2010 - 2020</t>
  </si>
  <si>
    <t/>
  </si>
  <si>
    <r>
      <t xml:space="preserve">Població de justícia juvenil </t>
    </r>
    <r>
      <rPr>
        <vertAlign val="superscript"/>
        <sz val="11"/>
        <rFont val="Calibri"/>
        <family val="2"/>
        <scheme val="minor"/>
      </rPr>
      <t>(1)</t>
    </r>
  </si>
  <si>
    <t>(1) L'anàlisi de la població segons intervenció no coincideix amb els totals de població de les fulles 3 i 4, donat que existeixen persones donades d'alta en més d'una intervenció.</t>
  </si>
  <si>
    <r>
      <t xml:space="preserve">Població anual amb expedients incoats </t>
    </r>
    <r>
      <rPr>
        <vertAlign val="superscript"/>
        <sz val="11"/>
        <rFont val="Calibri"/>
        <family val="2"/>
        <scheme val="minor"/>
      </rPr>
      <t>(2)</t>
    </r>
  </si>
  <si>
    <t>(2) Nombre de persones anuals de les quals la FM fa una o diverses peticions d'assessorament tècnic o valoració de la mediació/reparació.</t>
  </si>
  <si>
    <r>
      <t xml:space="preserve">Població de justícia juvenil segons intervenció </t>
    </r>
    <r>
      <rPr>
        <b/>
        <vertAlign val="superscript"/>
        <sz val="11"/>
        <rFont val="Calibri"/>
        <family val="2"/>
        <scheme val="minor"/>
      </rPr>
      <t>(3)</t>
    </r>
  </si>
  <si>
    <t>(3) L'anàlisi de la població segons intervenció no coincideix amb els totals de població de les fulles 3 i 4, donat que existeixen persones donades d'alta a més d'una intervenció.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</si>
</sst>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€_-;\-* #,##0\ _€_-;_-* &quot;-&quot;\ _€_-;_-@_-"/>
    <numFmt numFmtId="164" formatCode="#,##0.0"/>
    <numFmt numFmtId="165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indexed="10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5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1" fontId="2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80">
    <xf numFmtId="0" fontId="0" fillId="0" borderId="0" xfId="0"/>
    <xf numFmtId="0" fontId="8" fillId="0" borderId="0" xfId="0" applyFont="1" applyFill="1"/>
    <xf numFmtId="0" fontId="7" fillId="0" borderId="0" xfId="0" applyFont="1" applyFill="1"/>
    <xf numFmtId="0" fontId="5" fillId="0" borderId="4" xfId="0" applyFont="1" applyFill="1" applyBorder="1" applyAlignment="1">
      <alignment horizontal="left"/>
    </xf>
    <xf numFmtId="3" fontId="5" fillId="0" borderId="4" xfId="0" applyNumberFormat="1" applyFont="1" applyFill="1" applyBorder="1"/>
    <xf numFmtId="0" fontId="5" fillId="0" borderId="2" xfId="0" applyFont="1" applyFill="1" applyBorder="1" applyAlignment="1">
      <alignment horizontal="left"/>
    </xf>
    <xf numFmtId="3" fontId="5" fillId="0" borderId="2" xfId="0" applyNumberFormat="1" applyFont="1" applyFill="1" applyBorder="1"/>
    <xf numFmtId="0" fontId="10" fillId="0" borderId="0" xfId="0" applyFont="1" applyFill="1"/>
    <xf numFmtId="0" fontId="5" fillId="0" borderId="2" xfId="0" applyFont="1" applyFill="1" applyBorder="1"/>
    <xf numFmtId="0" fontId="11" fillId="0" borderId="2" xfId="0" applyFont="1" applyFill="1" applyBorder="1" applyAlignment="1">
      <alignment horizontal="left" indent="1"/>
    </xf>
    <xf numFmtId="3" fontId="11" fillId="0" borderId="2" xfId="0" applyNumberFormat="1" applyFont="1" applyFill="1" applyBorder="1"/>
    <xf numFmtId="0" fontId="8" fillId="0" borderId="6" xfId="0" applyFont="1" applyFill="1" applyBorder="1"/>
    <xf numFmtId="0" fontId="6" fillId="0" borderId="4" xfId="0" applyFont="1" applyFill="1" applyBorder="1"/>
    <xf numFmtId="3" fontId="12" fillId="0" borderId="4" xfId="0" applyNumberFormat="1" applyFont="1" applyFill="1" applyBorder="1"/>
    <xf numFmtId="0" fontId="5" fillId="0" borderId="2" xfId="0" applyFont="1" applyFill="1" applyBorder="1" applyAlignment="1">
      <alignment horizontal="left" indent="1"/>
    </xf>
    <xf numFmtId="0" fontId="8" fillId="0" borderId="0" xfId="0" applyFont="1" applyFill="1" applyBorder="1"/>
    <xf numFmtId="0" fontId="6" fillId="0" borderId="6" xfId="0" applyFont="1" applyFill="1" applyBorder="1"/>
    <xf numFmtId="3" fontId="6" fillId="0" borderId="6" xfId="0" applyNumberFormat="1" applyFont="1" applyFill="1" applyBorder="1"/>
    <xf numFmtId="3" fontId="6" fillId="0" borderId="4" xfId="0" applyNumberFormat="1" applyFont="1" applyFill="1" applyBorder="1"/>
    <xf numFmtId="0" fontId="5" fillId="0" borderId="5" xfId="0" applyFont="1" applyFill="1" applyBorder="1" applyAlignment="1">
      <alignment horizontal="left" indent="1"/>
    </xf>
    <xf numFmtId="3" fontId="5" fillId="0" borderId="5" xfId="0" applyNumberFormat="1" applyFont="1" applyFill="1" applyBorder="1"/>
    <xf numFmtId="0" fontId="5" fillId="0" borderId="7" xfId="0" applyFont="1" applyFill="1" applyBorder="1" applyAlignment="1">
      <alignment horizontal="left" indent="1"/>
    </xf>
    <xf numFmtId="164" fontId="5" fillId="0" borderId="7" xfId="0" applyNumberFormat="1" applyFont="1" applyFill="1" applyBorder="1"/>
    <xf numFmtId="164" fontId="5" fillId="0" borderId="2" xfId="0" applyNumberFormat="1" applyFont="1" applyFill="1" applyBorder="1"/>
    <xf numFmtId="164" fontId="5" fillId="0" borderId="5" xfId="0" applyNumberFormat="1" applyFont="1" applyFill="1" applyBorder="1"/>
    <xf numFmtId="165" fontId="8" fillId="0" borderId="2" xfId="0" applyNumberFormat="1" applyFont="1" applyFill="1" applyBorder="1"/>
    <xf numFmtId="1" fontId="5" fillId="0" borderId="2" xfId="0" applyNumberFormat="1" applyFont="1" applyFill="1" applyBorder="1"/>
    <xf numFmtId="1" fontId="5" fillId="0" borderId="5" xfId="0" applyNumberFormat="1" applyFont="1" applyFill="1" applyBorder="1"/>
    <xf numFmtId="165" fontId="5" fillId="0" borderId="7" xfId="0" applyNumberFormat="1" applyFont="1" applyFill="1" applyBorder="1"/>
    <xf numFmtId="165" fontId="12" fillId="0" borderId="4" xfId="0" applyNumberFormat="1" applyFont="1" applyFill="1" applyBorder="1"/>
    <xf numFmtId="165" fontId="5" fillId="0" borderId="2" xfId="0" applyNumberFormat="1" applyFont="1" applyFill="1" applyBorder="1"/>
    <xf numFmtId="165" fontId="5" fillId="0" borderId="5" xfId="0" applyNumberFormat="1" applyFont="1" applyFill="1" applyBorder="1"/>
    <xf numFmtId="0" fontId="9" fillId="0" borderId="0" xfId="0" applyFont="1" applyFill="1"/>
    <xf numFmtId="3" fontId="8" fillId="0" borderId="0" xfId="0" applyNumberFormat="1" applyFont="1" applyFill="1"/>
    <xf numFmtId="0" fontId="5" fillId="0" borderId="3" xfId="0" applyFont="1" applyFill="1" applyBorder="1" applyAlignment="1">
      <alignment horizontal="left" indent="1"/>
    </xf>
    <xf numFmtId="3" fontId="5" fillId="0" borderId="3" xfId="0" applyNumberFormat="1" applyFont="1" applyFill="1" applyBorder="1"/>
    <xf numFmtId="0" fontId="8" fillId="0" borderId="0" xfId="0" applyFont="1"/>
    <xf numFmtId="0" fontId="5" fillId="0" borderId="2" xfId="0" applyFont="1" applyFill="1" applyBorder="1" applyAlignment="1">
      <alignment horizontal="left" indent="2"/>
    </xf>
    <xf numFmtId="3" fontId="8" fillId="0" borderId="6" xfId="0" applyNumberFormat="1" applyFont="1" applyFill="1" applyBorder="1"/>
    <xf numFmtId="3" fontId="8" fillId="0" borderId="0" xfId="0" applyNumberFormat="1" applyFont="1" applyFill="1" applyBorder="1"/>
    <xf numFmtId="0" fontId="5" fillId="0" borderId="0" xfId="5" applyFont="1" applyFill="1"/>
    <xf numFmtId="0" fontId="5" fillId="0" borderId="0" xfId="5" applyFont="1"/>
    <xf numFmtId="0" fontId="5" fillId="0" borderId="0" xfId="5" applyFont="1" applyBorder="1"/>
    <xf numFmtId="0" fontId="6" fillId="0" borderId="1" xfId="5" applyFont="1" applyBorder="1"/>
    <xf numFmtId="0" fontId="6" fillId="0" borderId="1" xfId="5" applyNumberFormat="1" applyFont="1" applyFill="1" applyBorder="1" applyAlignment="1">
      <alignment horizontal="right"/>
    </xf>
    <xf numFmtId="0" fontId="6" fillId="0" borderId="1" xfId="5" applyNumberFormat="1" applyFont="1" applyBorder="1" applyAlignment="1">
      <alignment horizontal="right"/>
    </xf>
    <xf numFmtId="0" fontId="6" fillId="0" borderId="1" xfId="5" applyFont="1" applyBorder="1" applyAlignment="1">
      <alignment horizontal="right"/>
    </xf>
    <xf numFmtId="0" fontId="6" fillId="0" borderId="4" xfId="5" applyFont="1" applyBorder="1"/>
    <xf numFmtId="0" fontId="6" fillId="0" borderId="0" xfId="5" applyFont="1" applyFill="1" applyBorder="1" applyAlignment="1">
      <alignment horizontal="right"/>
    </xf>
    <xf numFmtId="0" fontId="6" fillId="0" borderId="0" xfId="5" applyFont="1" applyBorder="1" applyAlignment="1">
      <alignment horizontal="right"/>
    </xf>
    <xf numFmtId="3" fontId="5" fillId="0" borderId="2" xfId="5" applyNumberFormat="1" applyFont="1" applyFill="1" applyBorder="1"/>
    <xf numFmtId="0" fontId="5" fillId="0" borderId="8" xfId="5" applyFont="1" applyBorder="1" applyAlignment="1">
      <alignment horizontal="left" indent="2"/>
    </xf>
    <xf numFmtId="0" fontId="5" fillId="0" borderId="2" xfId="5" applyFont="1" applyBorder="1" applyAlignment="1">
      <alignment horizontal="left" indent="2"/>
    </xf>
    <xf numFmtId="0" fontId="6" fillId="0" borderId="4" xfId="5" applyFont="1" applyFill="1" applyBorder="1" applyAlignment="1">
      <alignment horizontal="right"/>
    </xf>
    <xf numFmtId="0" fontId="6" fillId="0" borderId="4" xfId="5" applyFont="1" applyBorder="1" applyAlignment="1">
      <alignment horizontal="right"/>
    </xf>
    <xf numFmtId="0" fontId="5" fillId="0" borderId="3" xfId="5" applyFont="1" applyBorder="1" applyAlignment="1">
      <alignment horizontal="left" indent="1"/>
    </xf>
    <xf numFmtId="166" fontId="5" fillId="0" borderId="3" xfId="7" applyNumberFormat="1" applyFont="1" applyFill="1" applyBorder="1"/>
    <xf numFmtId="2" fontId="5" fillId="0" borderId="0" xfId="5" applyNumberFormat="1" applyFont="1" applyFill="1"/>
    <xf numFmtId="2" fontId="5" fillId="0" borderId="0" xfId="5" applyNumberFormat="1" applyFont="1"/>
    <xf numFmtId="0" fontId="9" fillId="0" borderId="0" xfId="5" applyFont="1" applyFill="1"/>
    <xf numFmtId="0" fontId="6" fillId="0" borderId="0" xfId="0" applyFont="1" applyFill="1"/>
    <xf numFmtId="0" fontId="13" fillId="2" borderId="0" xfId="0" applyFont="1" applyFill="1"/>
    <xf numFmtId="0" fontId="14" fillId="2" borderId="0" xfId="0" applyFont="1" applyFill="1"/>
    <xf numFmtId="0" fontId="0" fillId="0" borderId="0" xfId="0" applyFont="1"/>
    <xf numFmtId="0" fontId="15" fillId="2" borderId="0" xfId="0" applyFont="1" applyFill="1"/>
    <xf numFmtId="0" fontId="8" fillId="3" borderId="8" xfId="3" applyFont="1" applyFill="1" applyBorder="1" applyAlignment="1"/>
    <xf numFmtId="0" fontId="8" fillId="3" borderId="8" xfId="3" applyFont="1" applyFill="1" applyBorder="1" applyAlignment="1">
      <alignment wrapText="1"/>
    </xf>
    <xf numFmtId="0" fontId="0" fillId="0" borderId="2" xfId="0" applyFont="1" applyBorder="1" applyAlignment="1">
      <alignment horizontal="right" indent="3"/>
    </xf>
    <xf numFmtId="0" fontId="0" fillId="0" borderId="2" xfId="0" applyFont="1" applyBorder="1"/>
    <xf numFmtId="0" fontId="16" fillId="0" borderId="0" xfId="8"/>
    <xf numFmtId="0" fontId="5" fillId="0" borderId="0" xfId="0" applyFont="1" applyFill="1"/>
    <xf numFmtId="0" fontId="5" fillId="0" borderId="6" xfId="0" applyFont="1" applyFill="1" applyBorder="1"/>
    <xf numFmtId="0" fontId="5" fillId="0" borderId="0" xfId="0" applyFont="1" applyFill="1" applyBorder="1"/>
    <xf numFmtId="165" fontId="5" fillId="0" borderId="4" xfId="0" applyNumberFormat="1" applyFont="1" applyFill="1" applyBorder="1"/>
    <xf numFmtId="3" fontId="5" fillId="0" borderId="0" xfId="0" applyNumberFormat="1" applyFont="1" applyFill="1"/>
    <xf numFmtId="3" fontId="5" fillId="0" borderId="6" xfId="0" applyNumberFormat="1" applyFont="1" applyFill="1" applyBorder="1"/>
    <xf numFmtId="3" fontId="5" fillId="0" borderId="0" xfId="0" applyNumberFormat="1" applyFont="1" applyFill="1" applyBorder="1"/>
    <xf numFmtId="0" fontId="5" fillId="0" borderId="2" xfId="5" applyFont="1" applyBorder="1" applyAlignment="1">
      <alignment horizontal="left" indent="1"/>
    </xf>
    <xf numFmtId="0" fontId="6" fillId="0" borderId="0" xfId="5" applyFont="1" applyBorder="1" applyAlignment="1">
      <alignment horizontal="left" indent="1"/>
    </xf>
    <xf numFmtId="0" fontId="6" fillId="0" borderId="0" xfId="5" applyFont="1" applyBorder="1" applyAlignment="1">
      <alignment horizontal="left"/>
    </xf>
  </cellXfs>
  <cellStyles count="9">
    <cellStyle name="Enllaç 2" xfId="8"/>
    <cellStyle name="Milers [0] 2" xfId="1"/>
    <cellStyle name="No-definido" xfId="2"/>
    <cellStyle name="Normal" xfId="0" builtinId="0"/>
    <cellStyle name="Normal 2" xfId="3"/>
    <cellStyle name="Normal 3" xfId="4"/>
    <cellStyle name="Normal 3 2" xfId="5"/>
    <cellStyle name="Percentatge" xfId="7" builtinId="5"/>
    <cellStyle name="Percentat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</xdr:col>
      <xdr:colOff>2085975</xdr:colOff>
      <xdr:row>3</xdr:row>
      <xdr:rowOff>171450</xdr:rowOff>
    </xdr:to>
    <xdr:sp macro="" textlink="">
      <xdr:nvSpPr>
        <xdr:cNvPr id="2049" name="Object 1" descr="&quot;&quot;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0</xdr:row>
          <xdr:rowOff>7620</xdr:rowOff>
        </xdr:from>
        <xdr:to>
          <xdr:col>2</xdr:col>
          <xdr:colOff>2087880</xdr:colOff>
          <xdr:row>3</xdr:row>
          <xdr:rowOff>175260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2-CATALU&#209;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1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E15"/>
  <sheetViews>
    <sheetView showGridLines="0" tabSelected="1" workbookViewId="0">
      <selection activeCell="B61" sqref="B61"/>
    </sheetView>
  </sheetViews>
  <sheetFormatPr defaultColWidth="9.109375" defaultRowHeight="14.4" x14ac:dyDescent="0.3"/>
  <cols>
    <col min="1" max="1" width="4.6640625" style="63" customWidth="1"/>
    <col min="2" max="2" width="9.109375" style="63"/>
    <col min="3" max="3" width="75.6640625" style="63" customWidth="1"/>
    <col min="4" max="4" width="12.6640625" style="63" customWidth="1"/>
    <col min="5" max="5" width="20.6640625" style="63" customWidth="1"/>
    <col min="6" max="16384" width="9.109375" style="63"/>
  </cols>
  <sheetData>
    <row r="5" spans="2:5" x14ac:dyDescent="0.3">
      <c r="B5" s="61" t="s">
        <v>0</v>
      </c>
      <c r="C5" s="62"/>
      <c r="D5" s="62"/>
      <c r="E5" s="62"/>
    </row>
    <row r="6" spans="2:5" ht="17.399999999999999" x14ac:dyDescent="0.35">
      <c r="B6" s="64" t="s">
        <v>1</v>
      </c>
      <c r="C6" s="62"/>
      <c r="D6" s="62"/>
      <c r="E6" s="62"/>
    </row>
    <row r="8" spans="2:5" ht="28.8" x14ac:dyDescent="0.3">
      <c r="B8" s="65" t="s">
        <v>2</v>
      </c>
      <c r="C8" s="65" t="s">
        <v>3</v>
      </c>
      <c r="D8" s="66" t="s">
        <v>4</v>
      </c>
      <c r="E8" s="66" t="s">
        <v>5</v>
      </c>
    </row>
    <row r="9" spans="2:5" x14ac:dyDescent="0.3">
      <c r="B9" s="67">
        <v>1</v>
      </c>
      <c r="C9" s="68" t="str">
        <f>Pàg.1!B2</f>
        <v>Indicadors principals vinculats a justícia juvenil</v>
      </c>
      <c r="D9" s="68" t="s">
        <v>6</v>
      </c>
      <c r="E9" s="68" t="s">
        <v>63</v>
      </c>
    </row>
    <row r="10" spans="2:5" x14ac:dyDescent="0.3">
      <c r="B10" s="67">
        <v>2</v>
      </c>
      <c r="C10" s="68" t="str">
        <f>Pàg.2!B2</f>
        <v>Població de justícia juvenil últim dia de l'any</v>
      </c>
      <c r="D10" s="68" t="s">
        <v>6</v>
      </c>
      <c r="E10" s="68" t="s">
        <v>63</v>
      </c>
    </row>
    <row r="11" spans="2:5" x14ac:dyDescent="0.3">
      <c r="B11" s="67">
        <v>3</v>
      </c>
      <c r="C11" s="68" t="str">
        <f>Pàg.3!B2</f>
        <v>Població de justícia juvenil diferent acumulada al llarg de l'any</v>
      </c>
      <c r="D11" s="68" t="s">
        <v>6</v>
      </c>
      <c r="E11" s="68" t="s">
        <v>63</v>
      </c>
    </row>
    <row r="12" spans="2:5" x14ac:dyDescent="0.3">
      <c r="B12" s="67">
        <v>4</v>
      </c>
      <c r="C12" s="68" t="str">
        <f>Pàg.4!B2</f>
        <v>Distribució de les intervencions i de la població dels serveis de justicia juvenil</v>
      </c>
      <c r="D12" s="68" t="s">
        <v>6</v>
      </c>
      <c r="E12" s="68" t="s">
        <v>63</v>
      </c>
    </row>
    <row r="15" spans="2:5" x14ac:dyDescent="0.3">
      <c r="B15" s="63" t="s">
        <v>7</v>
      </c>
      <c r="C15" s="69" t="s">
        <v>8</v>
      </c>
    </row>
  </sheetData>
  <hyperlinks>
    <hyperlink ref="C15" r:id="rId1"/>
  </hyperlinks>
  <pageMargins left="0.7" right="0.7" top="0.75" bottom="0.75" header="0.3" footer="0.3"/>
  <pageSetup paperSize="9" orientation="landscape" r:id="rId2"/>
  <drawing r:id="rId3"/>
  <legacyDrawing r:id="rId4"/>
  <oleObjects>
    <mc:AlternateContent xmlns:mc="http://schemas.openxmlformats.org/markup-compatibility/2006">
      <mc:Choice Requires="x14">
        <oleObject progId="Word.Picture.8" shapeId="1025" r:id="rId5">
          <objectPr defaultSize="0" r:id="rId6">
            <anchor moveWithCells="1" sizeWithCells="1">
              <from>
                <xdr:col>0</xdr:col>
                <xdr:colOff>22860</xdr:colOff>
                <xdr:row>0</xdr:row>
                <xdr:rowOff>7620</xdr:rowOff>
              </from>
              <to>
                <xdr:col>2</xdr:col>
                <xdr:colOff>2087880</xdr:colOff>
                <xdr:row>3</xdr:row>
                <xdr:rowOff>175260</xdr:rowOff>
              </to>
            </anchor>
          </objectPr>
        </oleObject>
      </mc:Choice>
      <mc:Fallback>
        <oleObject progId="Word.Picture.8" shapeId="102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1"/>
  <sheetViews>
    <sheetView zoomScaleNormal="100" workbookViewId="0"/>
  </sheetViews>
  <sheetFormatPr defaultColWidth="9.109375" defaultRowHeight="14.4" x14ac:dyDescent="0.3"/>
  <cols>
    <col min="1" max="1" width="9.109375" style="41"/>
    <col min="2" max="2" width="60.6640625" style="41" customWidth="1"/>
    <col min="3" max="3" width="11.6640625" style="40" customWidth="1"/>
    <col min="4" max="13" width="11.6640625" style="41" customWidth="1"/>
    <col min="14" max="16384" width="9.109375" style="41"/>
  </cols>
  <sheetData>
    <row r="2" spans="2:13" ht="17.399999999999999" x14ac:dyDescent="0.35">
      <c r="B2" s="59" t="s">
        <v>9</v>
      </c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3" x14ac:dyDescent="0.3">
      <c r="B3" s="42"/>
    </row>
    <row r="4" spans="2:13" ht="15" thickBot="1" x14ac:dyDescent="0.35">
      <c r="B4" s="43"/>
      <c r="C4" s="44">
        <v>2010</v>
      </c>
      <c r="D4" s="45">
        <v>2011</v>
      </c>
      <c r="E4" s="45">
        <v>2012</v>
      </c>
      <c r="F4" s="45">
        <v>2013</v>
      </c>
      <c r="G4" s="46">
        <v>2014</v>
      </c>
      <c r="H4" s="46">
        <v>2015</v>
      </c>
      <c r="I4" s="46">
        <v>2016</v>
      </c>
      <c r="J4" s="46">
        <v>2017</v>
      </c>
      <c r="K4" s="46">
        <v>2018</v>
      </c>
      <c r="L4" s="46">
        <v>2019</v>
      </c>
      <c r="M4" s="46">
        <v>2020</v>
      </c>
    </row>
    <row r="5" spans="2:13" x14ac:dyDescent="0.3">
      <c r="B5" s="47" t="s">
        <v>10</v>
      </c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2:13" ht="16.2" x14ac:dyDescent="0.3">
      <c r="B6" s="77" t="s">
        <v>65</v>
      </c>
      <c r="C6" s="50">
        <f>+Pàg.2!C5</f>
        <v>2293</v>
      </c>
      <c r="D6" s="50">
        <f>+Pàg.2!D5</f>
        <v>2085</v>
      </c>
      <c r="E6" s="50">
        <f>+Pàg.2!E5</f>
        <v>1942</v>
      </c>
      <c r="F6" s="50">
        <f>+Pàg.2!F5</f>
        <v>1842</v>
      </c>
      <c r="G6" s="50">
        <f>+Pàg.2!G5</f>
        <v>1866</v>
      </c>
      <c r="H6" s="50">
        <f>+Pàg.2!H5</f>
        <v>1767</v>
      </c>
      <c r="I6" s="50">
        <f>+Pàg.2!I5</f>
        <v>1855</v>
      </c>
      <c r="J6" s="50">
        <f>+Pàg.2!J5</f>
        <v>1920</v>
      </c>
      <c r="K6" s="50">
        <f>+Pàg.2!K5</f>
        <v>1961</v>
      </c>
      <c r="L6" s="50">
        <f>+Pàg.2!L5</f>
        <v>2078</v>
      </c>
      <c r="M6" s="50">
        <f>+Pàg.2!M5</f>
        <v>1698</v>
      </c>
    </row>
    <row r="7" spans="2:13" x14ac:dyDescent="0.3">
      <c r="B7" s="51" t="s">
        <v>11</v>
      </c>
      <c r="C7" s="50">
        <f>+Pàg.4!C27</f>
        <v>226</v>
      </c>
      <c r="D7" s="50">
        <f>+Pàg.4!D27</f>
        <v>181</v>
      </c>
      <c r="E7" s="50">
        <f>+Pàg.4!E27</f>
        <v>187</v>
      </c>
      <c r="F7" s="50">
        <f>+Pàg.4!F27</f>
        <v>173</v>
      </c>
      <c r="G7" s="50">
        <f>+Pàg.4!G27</f>
        <v>145</v>
      </c>
      <c r="H7" s="50">
        <f>+Pàg.4!H27</f>
        <v>168</v>
      </c>
      <c r="I7" s="50">
        <f>+Pàg.4!I27</f>
        <v>141</v>
      </c>
      <c r="J7" s="50">
        <f>+Pàg.4!J27</f>
        <v>136</v>
      </c>
      <c r="K7" s="50">
        <f>+Pàg.4!K27</f>
        <v>150</v>
      </c>
      <c r="L7" s="50">
        <f>+Pàg.4!L27</f>
        <v>160</v>
      </c>
      <c r="M7" s="50">
        <f>+Pàg.4!M27</f>
        <v>116</v>
      </c>
    </row>
    <row r="8" spans="2:13" x14ac:dyDescent="0.3">
      <c r="B8" s="52" t="s">
        <v>12</v>
      </c>
      <c r="C8" s="50">
        <f>+Pàg.4!C28</f>
        <v>410</v>
      </c>
      <c r="D8" s="50">
        <f>+Pàg.4!D28</f>
        <v>381</v>
      </c>
      <c r="E8" s="50">
        <f>+Pàg.4!E28</f>
        <v>340</v>
      </c>
      <c r="F8" s="50">
        <f>+Pàg.4!F28</f>
        <v>268</v>
      </c>
      <c r="G8" s="50">
        <f>+Pàg.4!G28</f>
        <v>232</v>
      </c>
      <c r="H8" s="50">
        <f>+Pàg.4!H28</f>
        <v>249</v>
      </c>
      <c r="I8" s="50">
        <f>+Pàg.4!I28</f>
        <v>275</v>
      </c>
      <c r="J8" s="50">
        <f>+Pàg.4!J28</f>
        <v>272</v>
      </c>
      <c r="K8" s="50">
        <f>+Pàg.4!K28</f>
        <v>310</v>
      </c>
      <c r="L8" s="50">
        <f>+Pàg.4!L28</f>
        <v>344</v>
      </c>
      <c r="M8" s="50">
        <f>+Pàg.4!M28</f>
        <v>307</v>
      </c>
    </row>
    <row r="9" spans="2:13" x14ac:dyDescent="0.3">
      <c r="B9" s="52" t="s">
        <v>13</v>
      </c>
      <c r="C9" s="50">
        <f>+Pàg.4!C29</f>
        <v>1448</v>
      </c>
      <c r="D9" s="50">
        <f>+Pàg.4!D29</f>
        <v>1306</v>
      </c>
      <c r="E9" s="50">
        <f>+Pàg.4!E29</f>
        <v>1221</v>
      </c>
      <c r="F9" s="50">
        <f>+Pàg.4!F29</f>
        <v>1233</v>
      </c>
      <c r="G9" s="50">
        <f>+Pàg.4!G29</f>
        <v>1307</v>
      </c>
      <c r="H9" s="50">
        <f>+Pàg.4!H29</f>
        <v>1195</v>
      </c>
      <c r="I9" s="50">
        <f>+Pàg.4!I29</f>
        <v>1304</v>
      </c>
      <c r="J9" s="50">
        <f>+Pàg.4!J29</f>
        <v>1344</v>
      </c>
      <c r="K9" s="50">
        <f>+Pàg.4!K29</f>
        <v>1308</v>
      </c>
      <c r="L9" s="50">
        <f>+Pàg.4!L29</f>
        <v>1362</v>
      </c>
      <c r="M9" s="50">
        <f>+Pàg.4!M29</f>
        <v>1151</v>
      </c>
    </row>
    <row r="10" spans="2:13" ht="15" thickBot="1" x14ac:dyDescent="0.35">
      <c r="B10" s="52" t="s">
        <v>14</v>
      </c>
      <c r="C10" s="50">
        <f>+Pàg.4!C30</f>
        <v>285</v>
      </c>
      <c r="D10" s="50">
        <f>+Pàg.4!D30</f>
        <v>295</v>
      </c>
      <c r="E10" s="50">
        <f>+Pàg.4!E30</f>
        <v>264</v>
      </c>
      <c r="F10" s="50">
        <f>+Pàg.4!F30</f>
        <v>245</v>
      </c>
      <c r="G10" s="50">
        <f>+Pàg.4!G30</f>
        <v>252</v>
      </c>
      <c r="H10" s="50">
        <f>+Pàg.4!H30</f>
        <v>221</v>
      </c>
      <c r="I10" s="50">
        <f>+Pàg.4!I30</f>
        <v>207</v>
      </c>
      <c r="J10" s="50">
        <f>+Pàg.4!J30</f>
        <v>230</v>
      </c>
      <c r="K10" s="50">
        <f>+Pàg.4!K30</f>
        <v>252</v>
      </c>
      <c r="L10" s="50">
        <f>+Pàg.4!L30</f>
        <v>295</v>
      </c>
      <c r="M10" s="50">
        <f>+Pàg.4!M30</f>
        <v>180</v>
      </c>
    </row>
    <row r="11" spans="2:13" x14ac:dyDescent="0.3">
      <c r="B11" s="47" t="s">
        <v>15</v>
      </c>
      <c r="C11" s="53"/>
      <c r="D11" s="54"/>
      <c r="E11" s="54"/>
      <c r="F11" s="54"/>
      <c r="G11" s="54"/>
      <c r="H11" s="54"/>
      <c r="I11" s="54"/>
      <c r="J11" s="54"/>
      <c r="K11" s="54"/>
      <c r="L11" s="54"/>
      <c r="M11" s="54"/>
    </row>
    <row r="12" spans="2:13" ht="16.2" x14ac:dyDescent="0.3">
      <c r="B12" s="77" t="s">
        <v>65</v>
      </c>
      <c r="C12" s="50">
        <f>+Pàg.3!C5</f>
        <v>7094</v>
      </c>
      <c r="D12" s="50">
        <f>+Pàg.3!D5</f>
        <v>6888</v>
      </c>
      <c r="E12" s="50">
        <f>+Pàg.3!E5</f>
        <v>6422</v>
      </c>
      <c r="F12" s="50">
        <f>+Pàg.3!F5</f>
        <v>6013</v>
      </c>
      <c r="G12" s="50">
        <f>+Pàg.3!G5</f>
        <v>5611</v>
      </c>
      <c r="H12" s="50">
        <f>+Pàg.3!H5</f>
        <v>5564</v>
      </c>
      <c r="I12" s="50">
        <f>+Pàg.3!I5</f>
        <v>5481</v>
      </c>
      <c r="J12" s="50">
        <f>+Pàg.3!J5</f>
        <v>5731</v>
      </c>
      <c r="K12" s="50">
        <f>+Pàg.3!K5</f>
        <v>5843</v>
      </c>
      <c r="L12" s="50">
        <f>+Pàg.3!L5</f>
        <v>5926</v>
      </c>
      <c r="M12" s="50">
        <f>+Pàg.3!M5</f>
        <v>5367</v>
      </c>
    </row>
    <row r="13" spans="2:13" x14ac:dyDescent="0.3">
      <c r="B13" s="51" t="s">
        <v>11</v>
      </c>
      <c r="C13" s="50">
        <f>+Pàg.4!C21</f>
        <v>3327</v>
      </c>
      <c r="D13" s="50">
        <f>+Pàg.4!D21</f>
        <v>3105</v>
      </c>
      <c r="E13" s="50">
        <f>+Pàg.4!E21</f>
        <v>2974</v>
      </c>
      <c r="F13" s="50">
        <f>+Pàg.4!F21</f>
        <v>3024</v>
      </c>
      <c r="G13" s="50">
        <f>+Pàg.4!G21</f>
        <v>2651</v>
      </c>
      <c r="H13" s="50">
        <f>+Pàg.4!H21</f>
        <v>2535</v>
      </c>
      <c r="I13" s="50">
        <f>+Pàg.4!I21</f>
        <v>2717</v>
      </c>
      <c r="J13" s="50">
        <f>+Pàg.4!J21</f>
        <v>2684</v>
      </c>
      <c r="K13" s="50">
        <f>+Pàg.4!K21</f>
        <v>2649</v>
      </c>
      <c r="L13" s="50">
        <f>+Pàg.4!L21</f>
        <v>2778</v>
      </c>
      <c r="M13" s="50">
        <f>+Pàg.4!M21</f>
        <v>2404</v>
      </c>
    </row>
    <row r="14" spans="2:13" x14ac:dyDescent="0.3">
      <c r="B14" s="52" t="s">
        <v>12</v>
      </c>
      <c r="C14" s="50">
        <f>+Pàg.4!C22</f>
        <v>2185</v>
      </c>
      <c r="D14" s="50">
        <f>+Pàg.4!D22</f>
        <v>2187</v>
      </c>
      <c r="E14" s="50">
        <f>+Pàg.4!E22</f>
        <v>1995</v>
      </c>
      <c r="F14" s="50">
        <f>+Pàg.4!F22</f>
        <v>1777</v>
      </c>
      <c r="G14" s="50">
        <f>+Pàg.4!G22</f>
        <v>1541</v>
      </c>
      <c r="H14" s="50">
        <f>+Pàg.4!H22</f>
        <v>1581</v>
      </c>
      <c r="I14" s="50">
        <f>+Pàg.4!I22</f>
        <v>1563</v>
      </c>
      <c r="J14" s="50">
        <f>+Pàg.4!J22</f>
        <v>1551</v>
      </c>
      <c r="K14" s="50">
        <f>+Pàg.4!K22</f>
        <v>1651</v>
      </c>
      <c r="L14" s="50">
        <f>+Pàg.4!L22</f>
        <v>1691</v>
      </c>
      <c r="M14" s="50">
        <f>+Pàg.4!M22</f>
        <v>1524</v>
      </c>
    </row>
    <row r="15" spans="2:13" x14ac:dyDescent="0.3">
      <c r="B15" s="52" t="s">
        <v>13</v>
      </c>
      <c r="C15" s="50">
        <f>+Pàg.4!C23</f>
        <v>3072</v>
      </c>
      <c r="D15" s="50">
        <f>+Pàg.4!D23</f>
        <v>2931</v>
      </c>
      <c r="E15" s="50">
        <f>+Pàg.4!E23</f>
        <v>2750</v>
      </c>
      <c r="F15" s="50">
        <f>+Pàg.4!F23</f>
        <v>2672</v>
      </c>
      <c r="G15" s="50">
        <f>+Pàg.4!G23</f>
        <v>2791</v>
      </c>
      <c r="H15" s="50">
        <f>+Pàg.4!H23</f>
        <v>2709</v>
      </c>
      <c r="I15" s="50">
        <f>+Pàg.4!I23</f>
        <v>2536</v>
      </c>
      <c r="J15" s="50">
        <f>+Pàg.4!J23</f>
        <v>2782</v>
      </c>
      <c r="K15" s="50">
        <f>+Pàg.4!K23</f>
        <v>2854</v>
      </c>
      <c r="L15" s="50">
        <f>+Pàg.4!L23</f>
        <v>2860</v>
      </c>
      <c r="M15" s="50">
        <f>+Pàg.4!M23</f>
        <v>2516</v>
      </c>
    </row>
    <row r="16" spans="2:13" x14ac:dyDescent="0.3">
      <c r="B16" s="52" t="s">
        <v>14</v>
      </c>
      <c r="C16" s="50">
        <f>+Pàg.4!C24</f>
        <v>614</v>
      </c>
      <c r="D16" s="50">
        <f>+Pàg.4!D24</f>
        <v>586</v>
      </c>
      <c r="E16" s="50">
        <f>+Pàg.4!E24</f>
        <v>582</v>
      </c>
      <c r="F16" s="50">
        <f>+Pàg.4!F24</f>
        <v>533</v>
      </c>
      <c r="G16" s="50">
        <f>+Pàg.4!G24</f>
        <v>542</v>
      </c>
      <c r="H16" s="50">
        <f>+Pàg.4!H24</f>
        <v>518</v>
      </c>
      <c r="I16" s="50">
        <f>+Pàg.4!I24</f>
        <v>474</v>
      </c>
      <c r="J16" s="50">
        <f>+Pàg.4!J24</f>
        <v>472</v>
      </c>
      <c r="K16" s="50">
        <f>+Pàg.4!K24</f>
        <v>536</v>
      </c>
      <c r="L16" s="50">
        <f>+Pàg.4!L24</f>
        <v>600</v>
      </c>
      <c r="M16" s="50">
        <f>+Pàg.4!M24</f>
        <v>511</v>
      </c>
    </row>
    <row r="17" spans="2:13" x14ac:dyDescent="0.3">
      <c r="B17" s="52" t="s">
        <v>16</v>
      </c>
      <c r="C17" s="50">
        <f>+Pàg.4!C25</f>
        <v>2071</v>
      </c>
      <c r="D17" s="50">
        <f>+Pàg.4!D25</f>
        <v>1926</v>
      </c>
      <c r="E17" s="50">
        <f>+Pàg.4!E25</f>
        <v>1765</v>
      </c>
      <c r="F17" s="50">
        <f>+Pàg.4!F25</f>
        <v>1731</v>
      </c>
      <c r="G17" s="50">
        <f>+Pàg.4!G25</f>
        <v>1899</v>
      </c>
      <c r="H17" s="50">
        <f>+Pàg.4!H25</f>
        <v>1607</v>
      </c>
      <c r="I17" s="50">
        <f>+Pàg.4!I25</f>
        <v>1630</v>
      </c>
      <c r="J17" s="50">
        <f>+Pàg.4!J25</f>
        <v>1872</v>
      </c>
      <c r="K17" s="50">
        <f>+Pàg.4!K25</f>
        <v>1712</v>
      </c>
      <c r="L17" s="50">
        <f>+Pàg.4!L25</f>
        <v>1851</v>
      </c>
      <c r="M17" s="50">
        <f>+Pàg.4!M25</f>
        <v>1329</v>
      </c>
    </row>
    <row r="18" spans="2:13" ht="15" thickBot="1" x14ac:dyDescent="0.35">
      <c r="B18" s="55" t="s">
        <v>17</v>
      </c>
      <c r="C18" s="56">
        <f>+Pàg.3!C18/Pàg.3!C5</f>
        <v>0.2141246123484635</v>
      </c>
      <c r="D18" s="56">
        <f>+Pàg.3!D18/Pàg.3!D5</f>
        <v>0.19686411149825783</v>
      </c>
      <c r="E18" s="56">
        <f>+Pàg.3!E18/Pàg.3!E5</f>
        <v>0.20320772345063842</v>
      </c>
      <c r="F18" s="56">
        <f>+Pàg.3!F18/Pàg.3!F5</f>
        <v>0.20422418094129385</v>
      </c>
      <c r="G18" s="56">
        <f>+Pàg.3!G18/Pàg.3!G5</f>
        <v>0.19871680627339156</v>
      </c>
      <c r="H18" s="56">
        <f>+Pàg.3!H18/Pàg.3!H5</f>
        <v>0.18727534148094896</v>
      </c>
      <c r="I18" s="56">
        <f>+Pàg.3!I18/Pàg.3!I5</f>
        <v>0.19686188651705894</v>
      </c>
      <c r="J18" s="56">
        <f>+Pàg.3!J18/Pàg.3!J5</f>
        <v>0.18914674576862678</v>
      </c>
      <c r="K18" s="56">
        <f>+Pàg.3!K18/Pàg.3!K5</f>
        <v>0.18192709224713333</v>
      </c>
      <c r="L18" s="56">
        <f>IFERROR(+Pàg.3!L18/Pàg.3!L5,0)</f>
        <v>0.1981100236247047</v>
      </c>
      <c r="M18" s="56">
        <f>IFERROR(+Pàg.3!M18/Pàg.3!M5,0)</f>
        <v>0.19973914663685485</v>
      </c>
    </row>
    <row r="19" spans="2:13" x14ac:dyDescent="0.3">
      <c r="B19" s="40"/>
    </row>
    <row r="20" spans="2:13" x14ac:dyDescent="0.3">
      <c r="B20" s="57" t="s">
        <v>66</v>
      </c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2:13" x14ac:dyDescent="0.3">
      <c r="B21" s="15"/>
    </row>
  </sheetData>
  <phoneticPr fontId="0" type="noConversion"/>
  <pageMargins left="0.39370078740157483" right="0.74803149606299213" top="0.59055118110236227" bottom="0.59055118110236227" header="0" footer="0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zoomScaleNormal="100" workbookViewId="0"/>
  </sheetViews>
  <sheetFormatPr defaultColWidth="9.109375" defaultRowHeight="14.4" x14ac:dyDescent="0.3"/>
  <cols>
    <col min="1" max="1" width="9.109375" style="1"/>
    <col min="2" max="2" width="60.6640625" style="1" customWidth="1"/>
    <col min="3" max="13" width="11.6640625" style="1" customWidth="1"/>
    <col min="14" max="16384" width="9.109375" style="1"/>
  </cols>
  <sheetData>
    <row r="2" spans="2:13" ht="17.399999999999999" x14ac:dyDescent="0.35">
      <c r="B2" s="32" t="s">
        <v>18</v>
      </c>
    </row>
    <row r="4" spans="2:13" ht="15" thickBot="1" x14ac:dyDescent="0.35">
      <c r="B4" s="2"/>
      <c r="C4" s="2">
        <v>2010</v>
      </c>
      <c r="D4" s="2">
        <v>2011</v>
      </c>
      <c r="E4" s="2">
        <v>2012</v>
      </c>
      <c r="F4" s="2">
        <v>2013</v>
      </c>
      <c r="G4" s="2">
        <v>2014</v>
      </c>
      <c r="H4" s="2">
        <v>2015</v>
      </c>
      <c r="I4" s="2">
        <v>2016</v>
      </c>
      <c r="J4" s="2">
        <v>2017</v>
      </c>
      <c r="K4" s="2">
        <v>2018</v>
      </c>
      <c r="L4" s="2">
        <v>2019</v>
      </c>
      <c r="M4" s="2">
        <v>2020</v>
      </c>
    </row>
    <row r="5" spans="2:13" ht="15" thickBot="1" x14ac:dyDescent="0.35">
      <c r="B5" s="12" t="s">
        <v>19</v>
      </c>
      <c r="C5" s="18">
        <f t="shared" ref="C5:H5" si="0">+SUM(C7:C8)</f>
        <v>2293</v>
      </c>
      <c r="D5" s="18">
        <f t="shared" si="0"/>
        <v>2085</v>
      </c>
      <c r="E5" s="18">
        <f t="shared" si="0"/>
        <v>1942</v>
      </c>
      <c r="F5" s="18">
        <f t="shared" si="0"/>
        <v>1842</v>
      </c>
      <c r="G5" s="18">
        <f t="shared" si="0"/>
        <v>1866</v>
      </c>
      <c r="H5" s="18">
        <f t="shared" si="0"/>
        <v>1767</v>
      </c>
      <c r="I5" s="18">
        <f t="shared" ref="I5:K5" si="1">+SUM(I7:I8)</f>
        <v>1855</v>
      </c>
      <c r="J5" s="18">
        <f t="shared" si="1"/>
        <v>1920</v>
      </c>
      <c r="K5" s="18">
        <f t="shared" si="1"/>
        <v>1961</v>
      </c>
      <c r="L5" s="18">
        <f t="shared" ref="L5:M5" si="2">+SUM(L7:L8)</f>
        <v>2078</v>
      </c>
      <c r="M5" s="18">
        <f t="shared" si="2"/>
        <v>1698</v>
      </c>
    </row>
    <row r="6" spans="2:13" x14ac:dyDescent="0.3">
      <c r="B6" s="12" t="s">
        <v>20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2:13" x14ac:dyDescent="0.3">
      <c r="B7" s="14" t="s">
        <v>21</v>
      </c>
      <c r="C7" s="6">
        <v>1990</v>
      </c>
      <c r="D7" s="6">
        <v>1819</v>
      </c>
      <c r="E7" s="6">
        <v>1705</v>
      </c>
      <c r="F7" s="6">
        <v>1573</v>
      </c>
      <c r="G7" s="6">
        <v>1572</v>
      </c>
      <c r="H7" s="6">
        <v>1511</v>
      </c>
      <c r="I7" s="6">
        <v>1568</v>
      </c>
      <c r="J7" s="6">
        <v>1622</v>
      </c>
      <c r="K7" s="6">
        <v>1639</v>
      </c>
      <c r="L7" s="6">
        <v>1807</v>
      </c>
      <c r="M7" s="6">
        <v>1442</v>
      </c>
    </row>
    <row r="8" spans="2:13" ht="15" thickBot="1" x14ac:dyDescent="0.35">
      <c r="B8" s="14" t="s">
        <v>22</v>
      </c>
      <c r="C8" s="6">
        <v>303</v>
      </c>
      <c r="D8" s="6">
        <v>266</v>
      </c>
      <c r="E8" s="6">
        <v>237</v>
      </c>
      <c r="F8" s="6">
        <v>269</v>
      </c>
      <c r="G8" s="6">
        <v>294</v>
      </c>
      <c r="H8" s="6">
        <v>256</v>
      </c>
      <c r="I8" s="6">
        <v>287</v>
      </c>
      <c r="J8" s="6">
        <v>298</v>
      </c>
      <c r="K8" s="6">
        <v>322</v>
      </c>
      <c r="L8" s="6">
        <v>271</v>
      </c>
      <c r="M8" s="6">
        <v>256</v>
      </c>
    </row>
    <row r="9" spans="2:13" x14ac:dyDescent="0.3">
      <c r="B9" s="12" t="s">
        <v>23</v>
      </c>
      <c r="C9" s="13" t="str">
        <f t="shared" ref="C9:H9" si="3">+IF(SUM(C10:C11)=C$5,"","no coincideix amb població penitenciaria")</f>
        <v/>
      </c>
      <c r="D9" s="13" t="str">
        <f t="shared" si="3"/>
        <v/>
      </c>
      <c r="E9" s="13" t="str">
        <f t="shared" si="3"/>
        <v/>
      </c>
      <c r="F9" s="13" t="str">
        <f t="shared" si="3"/>
        <v/>
      </c>
      <c r="G9" s="13" t="str">
        <f t="shared" si="3"/>
        <v/>
      </c>
      <c r="H9" s="13" t="str">
        <f t="shared" si="3"/>
        <v/>
      </c>
      <c r="I9" s="13" t="str">
        <f>+IF(SUM(I10:I11)=I$5,"","no coincideix amb població penitenciaria")</f>
        <v/>
      </c>
      <c r="J9" s="13" t="str">
        <f>+IF(SUM(J10:J11)=J$5,"","no coincideix amb població penitenciaria")</f>
        <v/>
      </c>
      <c r="K9" s="13" t="str">
        <f>+IF(SUM(K10:K11)=K$5,"","no coincideix amb població penitenciaria")</f>
        <v/>
      </c>
      <c r="L9" s="13" t="str">
        <f>+IF(SUM(L10:L11)=L$5,"","no coincideix amb població penitenciaria")</f>
        <v/>
      </c>
      <c r="M9" s="13"/>
    </row>
    <row r="10" spans="2:13" x14ac:dyDescent="0.3">
      <c r="B10" s="14" t="s">
        <v>24</v>
      </c>
      <c r="C10" s="6">
        <v>1332</v>
      </c>
      <c r="D10" s="6">
        <v>1204</v>
      </c>
      <c r="E10" s="6">
        <v>1114</v>
      </c>
      <c r="F10" s="6">
        <v>1093</v>
      </c>
      <c r="G10" s="6">
        <v>1114</v>
      </c>
      <c r="H10" s="6">
        <v>1054</v>
      </c>
      <c r="I10" s="6">
        <v>1164</v>
      </c>
      <c r="J10" s="6">
        <v>1302</v>
      </c>
      <c r="K10" s="6">
        <v>1284</v>
      </c>
      <c r="L10" s="6">
        <v>1311</v>
      </c>
      <c r="M10" s="6">
        <v>1153</v>
      </c>
    </row>
    <row r="11" spans="2:13" ht="15" thickBot="1" x14ac:dyDescent="0.35">
      <c r="B11" s="14" t="s">
        <v>25</v>
      </c>
      <c r="C11" s="6">
        <v>961</v>
      </c>
      <c r="D11" s="6">
        <v>881</v>
      </c>
      <c r="E11" s="6">
        <v>828</v>
      </c>
      <c r="F11" s="6">
        <v>749</v>
      </c>
      <c r="G11" s="6">
        <v>752</v>
      </c>
      <c r="H11" s="6">
        <v>713</v>
      </c>
      <c r="I11" s="6">
        <v>691</v>
      </c>
      <c r="J11" s="6">
        <v>618</v>
      </c>
      <c r="K11" s="6">
        <v>677</v>
      </c>
      <c r="L11" s="6">
        <v>767</v>
      </c>
      <c r="M11" s="6">
        <v>545</v>
      </c>
    </row>
    <row r="12" spans="2:13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</sheetData>
  <phoneticPr fontId="0" type="noConversion"/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zoomScaleNormal="100" workbookViewId="0"/>
  </sheetViews>
  <sheetFormatPr defaultColWidth="9.109375" defaultRowHeight="14.4" x14ac:dyDescent="0.3"/>
  <cols>
    <col min="1" max="1" width="9.109375" style="1"/>
    <col min="2" max="2" width="60.6640625" style="1" customWidth="1"/>
    <col min="3" max="10" width="11.6640625" style="1" customWidth="1"/>
    <col min="11" max="13" width="11.6640625" style="70" customWidth="1"/>
    <col min="14" max="16384" width="9.109375" style="1"/>
  </cols>
  <sheetData>
    <row r="2" spans="2:13" ht="17.399999999999999" x14ac:dyDescent="0.35">
      <c r="B2" s="32" t="s">
        <v>26</v>
      </c>
    </row>
    <row r="3" spans="2:13" x14ac:dyDescent="0.3">
      <c r="C3" s="33"/>
      <c r="D3" s="33"/>
      <c r="E3" s="33"/>
      <c r="F3" s="33"/>
      <c r="G3" s="33"/>
      <c r="H3" s="33"/>
      <c r="I3" s="33"/>
      <c r="J3" s="33"/>
      <c r="K3" s="74"/>
      <c r="L3" s="74"/>
      <c r="M3" s="74"/>
    </row>
    <row r="4" spans="2:13" ht="15" thickBot="1" x14ac:dyDescent="0.35">
      <c r="B4" s="2"/>
      <c r="C4" s="2">
        <v>2010</v>
      </c>
      <c r="D4" s="2">
        <v>2011</v>
      </c>
      <c r="E4" s="2">
        <v>2012</v>
      </c>
      <c r="F4" s="2">
        <v>2013</v>
      </c>
      <c r="G4" s="2">
        <v>2014</v>
      </c>
      <c r="H4" s="2">
        <v>2015</v>
      </c>
      <c r="I4" s="2">
        <v>2016</v>
      </c>
      <c r="J4" s="2">
        <v>2017</v>
      </c>
      <c r="K4" s="60">
        <v>2018</v>
      </c>
      <c r="L4" s="60">
        <v>2019</v>
      </c>
      <c r="M4" s="60">
        <v>2020</v>
      </c>
    </row>
    <row r="5" spans="2:13" ht="15" thickBot="1" x14ac:dyDescent="0.35">
      <c r="B5" s="12" t="s">
        <v>19</v>
      </c>
      <c r="C5" s="18">
        <f>+SUM(C7:C8)</f>
        <v>7094</v>
      </c>
      <c r="D5" s="18">
        <f>+SUM(D7:D8)</f>
        <v>6888</v>
      </c>
      <c r="E5" s="18">
        <v>6422</v>
      </c>
      <c r="F5" s="18">
        <f t="shared" ref="F5:K5" si="0">+SUM(F7:F8)</f>
        <v>6013</v>
      </c>
      <c r="G5" s="18">
        <f t="shared" si="0"/>
        <v>5611</v>
      </c>
      <c r="H5" s="18">
        <f t="shared" si="0"/>
        <v>5564</v>
      </c>
      <c r="I5" s="18">
        <f t="shared" si="0"/>
        <v>5481</v>
      </c>
      <c r="J5" s="18">
        <f t="shared" si="0"/>
        <v>5731</v>
      </c>
      <c r="K5" s="18">
        <f t="shared" si="0"/>
        <v>5843</v>
      </c>
      <c r="L5" s="18">
        <f t="shared" ref="L5:M5" si="1">+SUM(L7:L8)</f>
        <v>5926</v>
      </c>
      <c r="M5" s="18">
        <f t="shared" si="1"/>
        <v>5367</v>
      </c>
    </row>
    <row r="6" spans="2:13" x14ac:dyDescent="0.3">
      <c r="B6" s="12" t="s">
        <v>20</v>
      </c>
      <c r="C6" s="18"/>
      <c r="D6" s="18"/>
      <c r="E6" s="13" t="str">
        <f>+IF(SUM(E7:E8)=E$5,"","no coincideix amb població penitenciaria")</f>
        <v/>
      </c>
      <c r="F6" s="18"/>
      <c r="G6" s="18"/>
      <c r="H6" s="18"/>
      <c r="I6" s="18"/>
      <c r="J6" s="18"/>
      <c r="K6" s="18"/>
      <c r="L6" s="18"/>
      <c r="M6" s="18"/>
    </row>
    <row r="7" spans="2:13" x14ac:dyDescent="0.3">
      <c r="B7" s="14" t="s">
        <v>21</v>
      </c>
      <c r="C7" s="6">
        <v>5882</v>
      </c>
      <c r="D7" s="6">
        <v>5641</v>
      </c>
      <c r="E7" s="6">
        <v>5294</v>
      </c>
      <c r="F7" s="6">
        <v>4930</v>
      </c>
      <c r="G7" s="6">
        <v>4502</v>
      </c>
      <c r="H7" s="6">
        <v>4498</v>
      </c>
      <c r="I7" s="6">
        <v>4416</v>
      </c>
      <c r="J7" s="6">
        <v>4609</v>
      </c>
      <c r="K7" s="6">
        <v>4707</v>
      </c>
      <c r="L7" s="6">
        <v>4871</v>
      </c>
      <c r="M7" s="6">
        <v>4457</v>
      </c>
    </row>
    <row r="8" spans="2:13" ht="15" thickBot="1" x14ac:dyDescent="0.35">
      <c r="B8" s="14" t="s">
        <v>22</v>
      </c>
      <c r="C8" s="6">
        <v>1212</v>
      </c>
      <c r="D8" s="6">
        <v>1247</v>
      </c>
      <c r="E8" s="6">
        <v>1128</v>
      </c>
      <c r="F8" s="6">
        <v>1083</v>
      </c>
      <c r="G8" s="6">
        <v>1109</v>
      </c>
      <c r="H8" s="6">
        <v>1066</v>
      </c>
      <c r="I8" s="6">
        <v>1065</v>
      </c>
      <c r="J8" s="6">
        <v>1122</v>
      </c>
      <c r="K8" s="6">
        <v>1136</v>
      </c>
      <c r="L8" s="6">
        <v>1055</v>
      </c>
      <c r="M8" s="6">
        <v>910</v>
      </c>
    </row>
    <row r="9" spans="2:13" x14ac:dyDescent="0.3">
      <c r="B9" s="12" t="s">
        <v>27</v>
      </c>
      <c r="C9" s="13" t="str">
        <f t="shared" ref="C9:H9" si="2">+IF(SUM(C10:C11)=C$5,"","no coincideix amb població penitenciaria")</f>
        <v/>
      </c>
      <c r="D9" s="13" t="str">
        <f t="shared" si="2"/>
        <v/>
      </c>
      <c r="E9" s="13" t="str">
        <f t="shared" si="2"/>
        <v/>
      </c>
      <c r="F9" s="13" t="str">
        <f t="shared" si="2"/>
        <v/>
      </c>
      <c r="G9" s="13" t="str">
        <f t="shared" si="2"/>
        <v/>
      </c>
      <c r="H9" s="13" t="str">
        <f t="shared" si="2"/>
        <v/>
      </c>
      <c r="I9" s="13" t="str">
        <f>+IF(SUM(I10:I11)=I$5,"","no coincideix amb població penitenciaria")</f>
        <v/>
      </c>
      <c r="J9" s="13" t="str">
        <f>+IF(SUM(J10:J11)=J$5,"","no coincideix amb població penitenciaria")</f>
        <v/>
      </c>
      <c r="K9" s="4" t="str">
        <f>+IF(SUM(K10:K11)=K$5,"","no coincideix amb població penitenciaria")</f>
        <v/>
      </c>
      <c r="L9" s="4" t="str">
        <f>+IF(SUM(L10:L11)=L$5,"","no coincideix amb població penitenciaria")</f>
        <v/>
      </c>
      <c r="M9" s="4" t="s">
        <v>64</v>
      </c>
    </row>
    <row r="10" spans="2:13" x14ac:dyDescent="0.3">
      <c r="B10" s="14" t="s">
        <v>28</v>
      </c>
      <c r="C10" s="6">
        <v>3691</v>
      </c>
      <c r="D10" s="6">
        <v>3626</v>
      </c>
      <c r="E10" s="6">
        <v>3488</v>
      </c>
      <c r="F10" s="6">
        <v>3407</v>
      </c>
      <c r="G10" s="6">
        <v>3137</v>
      </c>
      <c r="H10" s="6">
        <f>152+641+1013+1394</f>
        <v>3200</v>
      </c>
      <c r="I10" s="6">
        <f>135+661+980+1367</f>
        <v>3143</v>
      </c>
      <c r="J10" s="6">
        <f>116+630+1089+1321</f>
        <v>3156</v>
      </c>
      <c r="K10" s="6">
        <v>3208</v>
      </c>
      <c r="L10" s="6">
        <v>3224</v>
      </c>
      <c r="M10" s="6">
        <v>2800</v>
      </c>
    </row>
    <row r="11" spans="2:13" ht="15" thickBot="1" x14ac:dyDescent="0.35">
      <c r="B11" s="34" t="s">
        <v>29</v>
      </c>
      <c r="C11" s="35">
        <v>3403</v>
      </c>
      <c r="D11" s="35">
        <v>3262</v>
      </c>
      <c r="E11" s="35">
        <v>2934</v>
      </c>
      <c r="F11" s="35">
        <v>2606</v>
      </c>
      <c r="G11" s="35">
        <v>2474</v>
      </c>
      <c r="H11" s="35">
        <f>1279+692+280+87+19+7</f>
        <v>2364</v>
      </c>
      <c r="I11" s="35">
        <f>1310+622+303+72+22+9</f>
        <v>2338</v>
      </c>
      <c r="J11" s="35">
        <v>2575</v>
      </c>
      <c r="K11" s="35">
        <v>2635</v>
      </c>
      <c r="L11" s="35">
        <v>2702</v>
      </c>
      <c r="M11" s="35">
        <v>2567</v>
      </c>
    </row>
    <row r="12" spans="2:13" x14ac:dyDescent="0.3">
      <c r="B12" s="12" t="s">
        <v>23</v>
      </c>
      <c r="C12" s="13" t="str">
        <f t="shared" ref="C12:G12" si="3">+IF(SUM(C13:C14)=C$5,"","no coincideix amb població penitenciaria")</f>
        <v/>
      </c>
      <c r="D12" s="13" t="str">
        <f t="shared" si="3"/>
        <v/>
      </c>
      <c r="E12" s="13" t="str">
        <f t="shared" si="3"/>
        <v/>
      </c>
      <c r="F12" s="13" t="str">
        <f t="shared" si="3"/>
        <v/>
      </c>
      <c r="G12" s="13" t="str">
        <f t="shared" si="3"/>
        <v/>
      </c>
      <c r="H12" s="13" t="str">
        <f t="shared" ref="H12" si="4">+IF(SUM(H13:H14)=H$5,"","no coincideix amb població penitenciaria")</f>
        <v/>
      </c>
      <c r="I12" s="13" t="str">
        <f t="shared" ref="I12:J12" si="5">+IF(SUM(I13:I14)=I$5,"","no coincideix amb població penitenciaria")</f>
        <v/>
      </c>
      <c r="J12" s="13" t="str">
        <f t="shared" si="5"/>
        <v/>
      </c>
      <c r="K12" s="4" t="str">
        <f t="shared" ref="K12:L12" si="6">+IF(SUM(K13:K14)=K$5,"","no coincideix amb població penitenciaria")</f>
        <v/>
      </c>
      <c r="L12" s="4" t="str">
        <f t="shared" si="6"/>
        <v/>
      </c>
      <c r="M12" s="4" t="s">
        <v>64</v>
      </c>
    </row>
    <row r="13" spans="2:13" x14ac:dyDescent="0.3">
      <c r="B13" s="14" t="s">
        <v>24</v>
      </c>
      <c r="C13" s="6">
        <v>4422</v>
      </c>
      <c r="D13" s="6">
        <v>4264</v>
      </c>
      <c r="E13" s="6">
        <v>3833</v>
      </c>
      <c r="F13" s="6">
        <v>3724</v>
      </c>
      <c r="G13" s="6">
        <v>3556</v>
      </c>
      <c r="H13" s="6">
        <f>+H5-H14</f>
        <v>3613</v>
      </c>
      <c r="I13" s="6">
        <f>+I5-I14</f>
        <v>3635</v>
      </c>
      <c r="J13" s="6">
        <v>4016</v>
      </c>
      <c r="K13" s="6">
        <v>4029</v>
      </c>
      <c r="L13" s="6">
        <v>3981</v>
      </c>
      <c r="M13" s="6">
        <v>3564</v>
      </c>
    </row>
    <row r="14" spans="2:13" ht="15" thickBot="1" x14ac:dyDescent="0.35">
      <c r="B14" s="14" t="s">
        <v>25</v>
      </c>
      <c r="C14" s="6">
        <v>2672</v>
      </c>
      <c r="D14" s="6">
        <v>2624</v>
      </c>
      <c r="E14" s="6">
        <v>2589</v>
      </c>
      <c r="F14" s="6">
        <v>2289</v>
      </c>
      <c r="G14" s="6">
        <v>2055</v>
      </c>
      <c r="H14" s="6">
        <v>1951</v>
      </c>
      <c r="I14" s="6">
        <v>1846</v>
      </c>
      <c r="J14" s="6">
        <v>1715</v>
      </c>
      <c r="K14" s="6">
        <v>1814</v>
      </c>
      <c r="L14" s="6">
        <v>1945</v>
      </c>
      <c r="M14" s="6">
        <v>1803</v>
      </c>
    </row>
    <row r="15" spans="2:13" s="36" customFormat="1" x14ac:dyDescent="0.3">
      <c r="B15" s="12" t="s">
        <v>30</v>
      </c>
      <c r="C15" s="13" t="str">
        <f t="shared" ref="C15:H15" si="7">+IF(SUM(C16,C19)=C$5,"","no coincideix amb població penitenciaria")</f>
        <v/>
      </c>
      <c r="D15" s="13" t="str">
        <f t="shared" si="7"/>
        <v/>
      </c>
      <c r="E15" s="13" t="str">
        <f t="shared" si="7"/>
        <v/>
      </c>
      <c r="F15" s="13" t="str">
        <f t="shared" si="7"/>
        <v/>
      </c>
      <c r="G15" s="13" t="str">
        <f t="shared" si="7"/>
        <v/>
      </c>
      <c r="H15" s="13" t="str">
        <f t="shared" si="7"/>
        <v/>
      </c>
      <c r="I15" s="13" t="str">
        <f>+IF(SUM(I16,I19)=I$5,"","no coincideix amb població penitenciaria")</f>
        <v/>
      </c>
      <c r="J15" s="13" t="str">
        <f>+IF(SUM(J16,J19)=J$5,"","no coincideix amb població penitenciaria")</f>
        <v/>
      </c>
      <c r="K15" s="4" t="str">
        <f>+IF(SUM(K16,K19)=K$5,"","no coincideix amb població penitenciaria")</f>
        <v/>
      </c>
      <c r="L15" s="4" t="str">
        <f>+IF(SUM(L16,L19)=L$5,"","no coincideix amb població penitenciaria")</f>
        <v/>
      </c>
      <c r="M15" s="4" t="s">
        <v>64</v>
      </c>
    </row>
    <row r="16" spans="2:13" s="36" customFormat="1" ht="16.2" x14ac:dyDescent="0.3">
      <c r="B16" s="77" t="s">
        <v>67</v>
      </c>
      <c r="C16" s="6">
        <f t="shared" ref="C16:H16" si="8">+SUM(C17:C18)</f>
        <v>4805</v>
      </c>
      <c r="D16" s="6">
        <f t="shared" si="8"/>
        <v>4388</v>
      </c>
      <c r="E16" s="6">
        <f t="shared" si="8"/>
        <v>4333</v>
      </c>
      <c r="F16" s="6">
        <f t="shared" si="8"/>
        <v>4056</v>
      </c>
      <c r="G16" s="6">
        <f t="shared" si="8"/>
        <v>3776</v>
      </c>
      <c r="H16" s="6">
        <f t="shared" si="8"/>
        <v>3756</v>
      </c>
      <c r="I16" s="6">
        <f>+SUM(I17:I18)</f>
        <v>3897</v>
      </c>
      <c r="J16" s="6">
        <v>3998</v>
      </c>
      <c r="K16" s="6">
        <v>3855</v>
      </c>
      <c r="L16" s="6">
        <v>4101</v>
      </c>
      <c r="M16" s="6">
        <v>3376</v>
      </c>
    </row>
    <row r="17" spans="2:13" s="36" customFormat="1" x14ac:dyDescent="0.3">
      <c r="B17" s="37" t="s">
        <v>31</v>
      </c>
      <c r="C17" s="6">
        <v>3286</v>
      </c>
      <c r="D17" s="6">
        <v>3032</v>
      </c>
      <c r="E17" s="6">
        <v>3028</v>
      </c>
      <c r="F17" s="6">
        <v>2828</v>
      </c>
      <c r="G17" s="6">
        <v>2661</v>
      </c>
      <c r="H17" s="6">
        <v>2714</v>
      </c>
      <c r="I17" s="6">
        <v>2818</v>
      </c>
      <c r="J17" s="6">
        <v>2914</v>
      </c>
      <c r="K17" s="6">
        <v>2792</v>
      </c>
      <c r="L17" s="6">
        <v>2927</v>
      </c>
      <c r="M17" s="6">
        <v>2304</v>
      </c>
    </row>
    <row r="18" spans="2:13" s="36" customFormat="1" x14ac:dyDescent="0.3">
      <c r="B18" s="37" t="s">
        <v>32</v>
      </c>
      <c r="C18" s="6">
        <v>1519</v>
      </c>
      <c r="D18" s="6">
        <v>1356</v>
      </c>
      <c r="E18" s="6">
        <v>1305</v>
      </c>
      <c r="F18" s="6">
        <v>1228</v>
      </c>
      <c r="G18" s="6">
        <v>1115</v>
      </c>
      <c r="H18" s="6">
        <v>1042</v>
      </c>
      <c r="I18" s="6">
        <v>1079</v>
      </c>
      <c r="J18" s="6">
        <v>1084</v>
      </c>
      <c r="K18" s="6">
        <v>1063</v>
      </c>
      <c r="L18" s="6">
        <v>1174</v>
      </c>
      <c r="M18" s="6">
        <v>1072</v>
      </c>
    </row>
    <row r="19" spans="2:13" s="36" customFormat="1" ht="15" thickBot="1" x14ac:dyDescent="0.35">
      <c r="B19" s="19" t="s">
        <v>33</v>
      </c>
      <c r="C19" s="20">
        <f t="shared" ref="C19:H19" si="9">+C5-C16</f>
        <v>2289</v>
      </c>
      <c r="D19" s="20">
        <f t="shared" si="9"/>
        <v>2500</v>
      </c>
      <c r="E19" s="20">
        <f t="shared" si="9"/>
        <v>2089</v>
      </c>
      <c r="F19" s="20">
        <f t="shared" si="9"/>
        <v>1957</v>
      </c>
      <c r="G19" s="20">
        <f t="shared" si="9"/>
        <v>1835</v>
      </c>
      <c r="H19" s="20">
        <f t="shared" si="9"/>
        <v>1808</v>
      </c>
      <c r="I19" s="20">
        <f>+I5-I16</f>
        <v>1584</v>
      </c>
      <c r="J19" s="20">
        <v>1733</v>
      </c>
      <c r="K19" s="20">
        <v>1988</v>
      </c>
      <c r="L19" s="20">
        <v>1825</v>
      </c>
      <c r="M19" s="20">
        <v>1991</v>
      </c>
    </row>
    <row r="20" spans="2:13" x14ac:dyDescent="0.3">
      <c r="B20" s="38"/>
      <c r="C20" s="38"/>
      <c r="D20" s="38"/>
      <c r="E20" s="38"/>
      <c r="F20" s="38"/>
      <c r="G20" s="38"/>
      <c r="H20" s="38"/>
      <c r="I20" s="38"/>
      <c r="J20" s="38"/>
      <c r="K20" s="75"/>
      <c r="L20" s="75"/>
      <c r="M20" s="75"/>
    </row>
    <row r="21" spans="2:13" x14ac:dyDescent="0.3">
      <c r="B21" s="39" t="s">
        <v>68</v>
      </c>
      <c r="C21" s="39"/>
      <c r="D21" s="39"/>
      <c r="E21" s="39"/>
      <c r="F21" s="39"/>
      <c r="G21" s="39"/>
      <c r="H21" s="39"/>
      <c r="I21" s="39"/>
      <c r="J21" s="39"/>
      <c r="K21" s="76"/>
      <c r="L21" s="76"/>
      <c r="M21" s="76"/>
    </row>
  </sheetData>
  <phoneticPr fontId="0" type="noConversion"/>
  <pageMargins left="0.7" right="0.7" top="0.75" bottom="0.75" header="0.3" footer="0.3"/>
  <pageSetup paperSize="9" scale="64" orientation="landscape" r:id="rId1"/>
  <ignoredErrors>
    <ignoredError sqref="H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15"/>
  <sheetViews>
    <sheetView zoomScaleNormal="100" workbookViewId="0"/>
  </sheetViews>
  <sheetFormatPr defaultColWidth="9.109375" defaultRowHeight="14.4" x14ac:dyDescent="0.3"/>
  <cols>
    <col min="1" max="1" width="9.109375" style="1"/>
    <col min="2" max="2" width="60.6640625" style="1" customWidth="1"/>
    <col min="3" max="10" width="11.6640625" style="1" customWidth="1"/>
    <col min="11" max="13" width="11.6640625" style="70" customWidth="1"/>
    <col min="14" max="16384" width="9.109375" style="1"/>
  </cols>
  <sheetData>
    <row r="2" spans="2:17" ht="17.399999999999999" x14ac:dyDescent="0.35">
      <c r="B2" s="32" t="s">
        <v>34</v>
      </c>
    </row>
    <row r="5" spans="2:17" x14ac:dyDescent="0.3">
      <c r="B5" s="60" t="s">
        <v>35</v>
      </c>
    </row>
    <row r="7" spans="2:17" ht="15" thickBot="1" x14ac:dyDescent="0.35">
      <c r="B7" s="2"/>
      <c r="C7" s="2">
        <v>2010</v>
      </c>
      <c r="D7" s="2">
        <v>2011</v>
      </c>
      <c r="E7" s="2">
        <v>2012</v>
      </c>
      <c r="F7" s="2">
        <v>2013</v>
      </c>
      <c r="G7" s="2">
        <v>2014</v>
      </c>
      <c r="H7" s="2">
        <v>2015</v>
      </c>
      <c r="I7" s="2">
        <v>2016</v>
      </c>
      <c r="J7" s="2">
        <v>2017</v>
      </c>
      <c r="K7" s="60">
        <v>2018</v>
      </c>
      <c r="L7" s="60">
        <v>2019</v>
      </c>
      <c r="M7" s="60">
        <v>2020</v>
      </c>
    </row>
    <row r="8" spans="2:17" x14ac:dyDescent="0.3">
      <c r="B8" s="3" t="s">
        <v>36</v>
      </c>
      <c r="C8" s="4">
        <v>5892</v>
      </c>
      <c r="D8" s="4">
        <v>5406</v>
      </c>
      <c r="E8" s="4">
        <v>5210</v>
      </c>
      <c r="F8" s="4">
        <v>5232</v>
      </c>
      <c r="G8" s="4">
        <v>4467</v>
      </c>
      <c r="H8" s="4">
        <v>4631</v>
      </c>
      <c r="I8" s="4">
        <v>5011</v>
      </c>
      <c r="J8" s="4">
        <v>4756</v>
      </c>
      <c r="K8" s="4">
        <v>4842</v>
      </c>
      <c r="L8" s="4">
        <v>5621</v>
      </c>
      <c r="M8" s="4">
        <v>4350</v>
      </c>
    </row>
    <row r="9" spans="2:17" x14ac:dyDescent="0.3">
      <c r="B9" s="5" t="s">
        <v>37</v>
      </c>
      <c r="C9" s="6">
        <v>2373</v>
      </c>
      <c r="D9" s="6">
        <v>2359</v>
      </c>
      <c r="E9" s="6">
        <v>2135</v>
      </c>
      <c r="F9" s="6">
        <v>1896</v>
      </c>
      <c r="G9" s="6">
        <v>1631</v>
      </c>
      <c r="H9" s="6">
        <v>1657</v>
      </c>
      <c r="I9" s="6">
        <v>1652</v>
      </c>
      <c r="J9" s="6">
        <v>1642</v>
      </c>
      <c r="K9" s="6">
        <v>1759</v>
      </c>
      <c r="L9" s="6">
        <v>1794</v>
      </c>
      <c r="M9" s="6">
        <v>1620</v>
      </c>
    </row>
    <row r="10" spans="2:17" x14ac:dyDescent="0.3">
      <c r="B10" s="5" t="s">
        <v>38</v>
      </c>
      <c r="C10" s="6">
        <v>4008</v>
      </c>
      <c r="D10" s="6">
        <v>3872</v>
      </c>
      <c r="E10" s="6">
        <v>3601</v>
      </c>
      <c r="F10" s="6">
        <v>3437</v>
      </c>
      <c r="G10" s="6">
        <v>3642</v>
      </c>
      <c r="H10" s="6">
        <v>3527</v>
      </c>
      <c r="I10" s="6">
        <v>3257</v>
      </c>
      <c r="J10" s="6">
        <v>3613</v>
      </c>
      <c r="K10" s="6">
        <v>3687</v>
      </c>
      <c r="L10" s="6">
        <v>3602</v>
      </c>
      <c r="M10" s="6">
        <v>3138</v>
      </c>
    </row>
    <row r="11" spans="2:17" x14ac:dyDescent="0.3">
      <c r="B11" s="5" t="s">
        <v>39</v>
      </c>
      <c r="C11" s="6">
        <v>947</v>
      </c>
      <c r="D11" s="6">
        <v>950</v>
      </c>
      <c r="E11" s="6">
        <v>874</v>
      </c>
      <c r="F11" s="6">
        <v>832</v>
      </c>
      <c r="G11" s="6">
        <v>823</v>
      </c>
      <c r="H11" s="6">
        <v>779</v>
      </c>
      <c r="I11" s="6">
        <v>693</v>
      </c>
      <c r="J11" s="6">
        <v>733</v>
      </c>
      <c r="K11" s="6">
        <v>771</v>
      </c>
      <c r="L11" s="6">
        <v>972</v>
      </c>
      <c r="M11" s="6">
        <v>801</v>
      </c>
      <c r="N11" s="7"/>
      <c r="O11" s="7"/>
      <c r="P11" s="7"/>
      <c r="Q11" s="7"/>
    </row>
    <row r="12" spans="2:17" x14ac:dyDescent="0.3">
      <c r="B12" s="8" t="s">
        <v>40</v>
      </c>
      <c r="C12" s="6">
        <f t="shared" ref="C12:H12" si="0">+SUM(C13:C14)</f>
        <v>3970</v>
      </c>
      <c r="D12" s="6">
        <f t="shared" si="0"/>
        <v>3848</v>
      </c>
      <c r="E12" s="6">
        <f t="shared" si="0"/>
        <v>3478</v>
      </c>
      <c r="F12" s="6">
        <f t="shared" si="0"/>
        <v>3403</v>
      </c>
      <c r="G12" s="6">
        <f t="shared" si="0"/>
        <v>3754</v>
      </c>
      <c r="H12" s="6">
        <f t="shared" si="0"/>
        <v>3063</v>
      </c>
      <c r="I12" s="6">
        <f>+SUM(I13:I14)</f>
        <v>3401</v>
      </c>
      <c r="J12" s="6">
        <f>+SUM(J13:J14)</f>
        <v>3952</v>
      </c>
      <c r="K12" s="6">
        <f>+SUM(K13:K14)</f>
        <v>3231</v>
      </c>
      <c r="L12" s="6">
        <f>+SUM(L13:L14)</f>
        <v>3575</v>
      </c>
      <c r="M12" s="6">
        <f>+SUM(M13:M14)</f>
        <v>2543</v>
      </c>
      <c r="N12" s="7"/>
      <c r="O12" s="7"/>
      <c r="P12" s="7"/>
      <c r="Q12" s="7"/>
    </row>
    <row r="13" spans="2:17" x14ac:dyDescent="0.3">
      <c r="B13" s="9" t="s">
        <v>41</v>
      </c>
      <c r="C13" s="10">
        <v>863</v>
      </c>
      <c r="D13" s="10">
        <v>916</v>
      </c>
      <c r="E13" s="10">
        <v>840</v>
      </c>
      <c r="F13" s="10">
        <v>807</v>
      </c>
      <c r="G13" s="10">
        <v>866</v>
      </c>
      <c r="H13" s="10">
        <v>701</v>
      </c>
      <c r="I13" s="10">
        <v>787</v>
      </c>
      <c r="J13" s="10">
        <v>929</v>
      </c>
      <c r="K13" s="10">
        <v>694</v>
      </c>
      <c r="L13" s="10">
        <v>798</v>
      </c>
      <c r="M13" s="10">
        <v>622</v>
      </c>
      <c r="N13" s="7"/>
      <c r="O13" s="7"/>
      <c r="P13" s="7"/>
      <c r="Q13" s="7"/>
    </row>
    <row r="14" spans="2:17" ht="15" thickBot="1" x14ac:dyDescent="0.35">
      <c r="B14" s="9" t="s">
        <v>38</v>
      </c>
      <c r="C14" s="10">
        <v>3107</v>
      </c>
      <c r="D14" s="10">
        <v>2932</v>
      </c>
      <c r="E14" s="10">
        <v>2638</v>
      </c>
      <c r="F14" s="10">
        <v>2596</v>
      </c>
      <c r="G14" s="10">
        <v>2888</v>
      </c>
      <c r="H14" s="10">
        <v>2362</v>
      </c>
      <c r="I14" s="10">
        <v>2614</v>
      </c>
      <c r="J14" s="10">
        <v>3023</v>
      </c>
      <c r="K14" s="10">
        <v>2537</v>
      </c>
      <c r="L14" s="10">
        <v>2777</v>
      </c>
      <c r="M14" s="10">
        <v>1921</v>
      </c>
      <c r="N14" s="7"/>
      <c r="O14" s="7"/>
      <c r="P14" s="7"/>
      <c r="Q14" s="7"/>
    </row>
    <row r="15" spans="2:17" x14ac:dyDescent="0.3">
      <c r="B15" s="11"/>
      <c r="C15" s="11"/>
      <c r="D15" s="11"/>
      <c r="E15" s="11"/>
      <c r="F15" s="11"/>
      <c r="G15" s="11"/>
      <c r="H15" s="11"/>
      <c r="I15" s="11"/>
      <c r="J15" s="11"/>
      <c r="K15" s="71"/>
      <c r="L15" s="71"/>
      <c r="M15" s="71"/>
    </row>
    <row r="17" spans="2:17" ht="16.2" x14ac:dyDescent="0.3">
      <c r="B17" s="79" t="s">
        <v>69</v>
      </c>
    </row>
    <row r="19" spans="2:17" ht="15" thickBot="1" x14ac:dyDescent="0.35">
      <c r="B19" s="2"/>
      <c r="C19" s="2">
        <f t="shared" ref="C19:H19" si="1">+C7</f>
        <v>2010</v>
      </c>
      <c r="D19" s="2">
        <f t="shared" si="1"/>
        <v>2011</v>
      </c>
      <c r="E19" s="2">
        <f t="shared" si="1"/>
        <v>2012</v>
      </c>
      <c r="F19" s="2">
        <f t="shared" si="1"/>
        <v>2013</v>
      </c>
      <c r="G19" s="2">
        <f t="shared" si="1"/>
        <v>2014</v>
      </c>
      <c r="H19" s="2">
        <f t="shared" si="1"/>
        <v>2015</v>
      </c>
      <c r="I19" s="2">
        <f>+I7</f>
        <v>2016</v>
      </c>
      <c r="J19" s="2">
        <f>+J7</f>
        <v>2017</v>
      </c>
      <c r="K19" s="60">
        <f>+K7</f>
        <v>2018</v>
      </c>
      <c r="L19" s="60">
        <v>2019</v>
      </c>
      <c r="M19" s="60">
        <v>2020</v>
      </c>
    </row>
    <row r="20" spans="2:17" x14ac:dyDescent="0.3">
      <c r="B20" s="12" t="s">
        <v>42</v>
      </c>
      <c r="C20" s="13"/>
      <c r="D20" s="13"/>
      <c r="E20" s="13"/>
      <c r="F20" s="13"/>
      <c r="G20" s="13"/>
      <c r="H20" s="13"/>
      <c r="I20" s="13"/>
      <c r="J20" s="13"/>
      <c r="K20" s="4"/>
      <c r="L20" s="4"/>
      <c r="M20" s="4"/>
    </row>
    <row r="21" spans="2:17" x14ac:dyDescent="0.3">
      <c r="B21" s="14" t="s">
        <v>36</v>
      </c>
      <c r="C21" s="6">
        <v>3327</v>
      </c>
      <c r="D21" s="6">
        <v>3105</v>
      </c>
      <c r="E21" s="6">
        <v>2974</v>
      </c>
      <c r="F21" s="6">
        <v>3024</v>
      </c>
      <c r="G21" s="6">
        <v>2651</v>
      </c>
      <c r="H21" s="6">
        <v>2535</v>
      </c>
      <c r="I21" s="6">
        <v>2717</v>
      </c>
      <c r="J21" s="6">
        <v>2684</v>
      </c>
      <c r="K21" s="6">
        <v>2649</v>
      </c>
      <c r="L21" s="6">
        <v>2778</v>
      </c>
      <c r="M21" s="6">
        <v>2404</v>
      </c>
    </row>
    <row r="22" spans="2:17" x14ac:dyDescent="0.3">
      <c r="B22" s="14" t="s">
        <v>37</v>
      </c>
      <c r="C22" s="6">
        <v>2185</v>
      </c>
      <c r="D22" s="6">
        <v>2187</v>
      </c>
      <c r="E22" s="6">
        <v>1995</v>
      </c>
      <c r="F22" s="6">
        <v>1777</v>
      </c>
      <c r="G22" s="6">
        <v>1541</v>
      </c>
      <c r="H22" s="6">
        <v>1581</v>
      </c>
      <c r="I22" s="6">
        <v>1563</v>
      </c>
      <c r="J22" s="6">
        <v>1551</v>
      </c>
      <c r="K22" s="6">
        <v>1651</v>
      </c>
      <c r="L22" s="6">
        <v>1691</v>
      </c>
      <c r="M22" s="6">
        <v>1524</v>
      </c>
      <c r="N22" s="7"/>
      <c r="O22" s="7"/>
      <c r="P22" s="7"/>
    </row>
    <row r="23" spans="2:17" x14ac:dyDescent="0.3">
      <c r="B23" s="14" t="s">
        <v>43</v>
      </c>
      <c r="C23" s="6">
        <v>3072</v>
      </c>
      <c r="D23" s="6">
        <v>2931</v>
      </c>
      <c r="E23" s="6">
        <v>2750</v>
      </c>
      <c r="F23" s="6">
        <v>2672</v>
      </c>
      <c r="G23" s="6">
        <v>2791</v>
      </c>
      <c r="H23" s="6">
        <v>2709</v>
      </c>
      <c r="I23" s="6">
        <v>2536</v>
      </c>
      <c r="J23" s="6">
        <v>2782</v>
      </c>
      <c r="K23" s="6">
        <v>2854</v>
      </c>
      <c r="L23" s="6">
        <v>2860</v>
      </c>
      <c r="M23" s="6">
        <v>2516</v>
      </c>
    </row>
    <row r="24" spans="2:17" x14ac:dyDescent="0.3">
      <c r="B24" s="14" t="s">
        <v>44</v>
      </c>
      <c r="C24" s="6">
        <v>614</v>
      </c>
      <c r="D24" s="6">
        <v>586</v>
      </c>
      <c r="E24" s="6">
        <v>582</v>
      </c>
      <c r="F24" s="6">
        <v>533</v>
      </c>
      <c r="G24" s="6">
        <v>542</v>
      </c>
      <c r="H24" s="6">
        <v>518</v>
      </c>
      <c r="I24" s="6">
        <v>474</v>
      </c>
      <c r="J24" s="6">
        <v>472</v>
      </c>
      <c r="K24" s="6">
        <v>536</v>
      </c>
      <c r="L24" s="6">
        <v>600</v>
      </c>
      <c r="M24" s="6">
        <v>511</v>
      </c>
    </row>
    <row r="25" spans="2:17" ht="15" thickBot="1" x14ac:dyDescent="0.35">
      <c r="B25" s="14" t="s">
        <v>40</v>
      </c>
      <c r="C25" s="6">
        <f t="shared" ref="C25:H25" si="2">+C104</f>
        <v>2071</v>
      </c>
      <c r="D25" s="6">
        <f t="shared" si="2"/>
        <v>1926</v>
      </c>
      <c r="E25" s="6">
        <f t="shared" si="2"/>
        <v>1765</v>
      </c>
      <c r="F25" s="6">
        <f t="shared" si="2"/>
        <v>1731</v>
      </c>
      <c r="G25" s="6">
        <f t="shared" si="2"/>
        <v>1899</v>
      </c>
      <c r="H25" s="6">
        <f t="shared" si="2"/>
        <v>1607</v>
      </c>
      <c r="I25" s="6">
        <f>+I104</f>
        <v>1630</v>
      </c>
      <c r="J25" s="6">
        <f>+J104</f>
        <v>1872</v>
      </c>
      <c r="K25" s="6">
        <f>+K104</f>
        <v>1712</v>
      </c>
      <c r="L25" s="6">
        <f>+L104</f>
        <v>1851</v>
      </c>
      <c r="M25" s="6">
        <f>+M104</f>
        <v>1329</v>
      </c>
      <c r="N25" s="7"/>
      <c r="O25" s="7"/>
      <c r="P25" s="7"/>
      <c r="Q25" s="7"/>
    </row>
    <row r="26" spans="2:17" x14ac:dyDescent="0.3">
      <c r="B26" s="12" t="s">
        <v>45</v>
      </c>
      <c r="C26" s="13"/>
      <c r="D26" s="13"/>
      <c r="E26" s="13"/>
      <c r="F26" s="13"/>
      <c r="G26" s="13"/>
      <c r="H26" s="13"/>
      <c r="I26" s="13"/>
      <c r="J26" s="13"/>
      <c r="K26" s="4"/>
      <c r="L26" s="4"/>
      <c r="M26" s="4"/>
    </row>
    <row r="27" spans="2:17" x14ac:dyDescent="0.3">
      <c r="B27" s="14" t="s">
        <v>36</v>
      </c>
      <c r="C27" s="6">
        <f t="shared" ref="C27:G27" si="3">+C39</f>
        <v>226</v>
      </c>
      <c r="D27" s="6">
        <f t="shared" si="3"/>
        <v>181</v>
      </c>
      <c r="E27" s="6">
        <f t="shared" si="3"/>
        <v>187</v>
      </c>
      <c r="F27" s="6">
        <f t="shared" si="3"/>
        <v>173</v>
      </c>
      <c r="G27" s="6">
        <f t="shared" si="3"/>
        <v>145</v>
      </c>
      <c r="H27" s="6">
        <f>+H39</f>
        <v>168</v>
      </c>
      <c r="I27" s="6">
        <f t="shared" ref="I27:J27" si="4">+I39</f>
        <v>141</v>
      </c>
      <c r="J27" s="6">
        <f t="shared" si="4"/>
        <v>136</v>
      </c>
      <c r="K27" s="6">
        <f t="shared" ref="K27:L27" si="5">+K39</f>
        <v>150</v>
      </c>
      <c r="L27" s="6">
        <f t="shared" si="5"/>
        <v>160</v>
      </c>
      <c r="M27" s="6">
        <f t="shared" ref="M27" si="6">+M39</f>
        <v>116</v>
      </c>
    </row>
    <row r="28" spans="2:17" x14ac:dyDescent="0.3">
      <c r="B28" s="14" t="s">
        <v>37</v>
      </c>
      <c r="C28" s="6">
        <f t="shared" ref="C28:G28" si="7">+C55</f>
        <v>410</v>
      </c>
      <c r="D28" s="6">
        <f t="shared" si="7"/>
        <v>381</v>
      </c>
      <c r="E28" s="6">
        <f t="shared" si="7"/>
        <v>340</v>
      </c>
      <c r="F28" s="6">
        <f t="shared" si="7"/>
        <v>268</v>
      </c>
      <c r="G28" s="6">
        <f t="shared" si="7"/>
        <v>232</v>
      </c>
      <c r="H28" s="6">
        <f>+H55</f>
        <v>249</v>
      </c>
      <c r="I28" s="6">
        <f t="shared" ref="I28:J28" si="8">+I55</f>
        <v>275</v>
      </c>
      <c r="J28" s="6">
        <f t="shared" si="8"/>
        <v>272</v>
      </c>
      <c r="K28" s="6">
        <f t="shared" ref="K28:L28" si="9">+K55</f>
        <v>310</v>
      </c>
      <c r="L28" s="6">
        <f t="shared" si="9"/>
        <v>344</v>
      </c>
      <c r="M28" s="6">
        <f t="shared" ref="M28" si="10">+M55</f>
        <v>307</v>
      </c>
    </row>
    <row r="29" spans="2:17" x14ac:dyDescent="0.3">
      <c r="B29" s="14" t="s">
        <v>43</v>
      </c>
      <c r="C29" s="6">
        <f t="shared" ref="C29:G29" si="11">+C72</f>
        <v>1448</v>
      </c>
      <c r="D29" s="6">
        <f t="shared" si="11"/>
        <v>1306</v>
      </c>
      <c r="E29" s="6">
        <f t="shared" si="11"/>
        <v>1221</v>
      </c>
      <c r="F29" s="6">
        <f t="shared" si="11"/>
        <v>1233</v>
      </c>
      <c r="G29" s="6">
        <f t="shared" si="11"/>
        <v>1307</v>
      </c>
      <c r="H29" s="6">
        <f>+H72</f>
        <v>1195</v>
      </c>
      <c r="I29" s="6">
        <f t="shared" ref="I29:J29" si="12">+I72</f>
        <v>1304</v>
      </c>
      <c r="J29" s="6">
        <f t="shared" si="12"/>
        <v>1344</v>
      </c>
      <c r="K29" s="6">
        <f t="shared" ref="K29:L29" si="13">+K72</f>
        <v>1308</v>
      </c>
      <c r="L29" s="6">
        <f t="shared" si="13"/>
        <v>1362</v>
      </c>
      <c r="M29" s="6">
        <f t="shared" ref="M29" si="14">+M72</f>
        <v>1151</v>
      </c>
    </row>
    <row r="30" spans="2:17" x14ac:dyDescent="0.3">
      <c r="B30" s="14" t="s">
        <v>44</v>
      </c>
      <c r="C30" s="6">
        <f t="shared" ref="C30:G30" si="15">+C88</f>
        <v>285</v>
      </c>
      <c r="D30" s="6">
        <f t="shared" si="15"/>
        <v>295</v>
      </c>
      <c r="E30" s="6">
        <f t="shared" si="15"/>
        <v>264</v>
      </c>
      <c r="F30" s="6">
        <f t="shared" si="15"/>
        <v>245</v>
      </c>
      <c r="G30" s="6">
        <f t="shared" si="15"/>
        <v>252</v>
      </c>
      <c r="H30" s="6">
        <f>+H88</f>
        <v>221</v>
      </c>
      <c r="I30" s="6">
        <f t="shared" ref="I30:J30" si="16">+I88</f>
        <v>207</v>
      </c>
      <c r="J30" s="6">
        <f t="shared" si="16"/>
        <v>230</v>
      </c>
      <c r="K30" s="6">
        <f t="shared" ref="K30:L30" si="17">+K88</f>
        <v>252</v>
      </c>
      <c r="L30" s="6">
        <f t="shared" si="17"/>
        <v>295</v>
      </c>
      <c r="M30" s="6">
        <f t="shared" ref="M30" si="18">+M88</f>
        <v>180</v>
      </c>
    </row>
    <row r="31" spans="2:17" x14ac:dyDescent="0.3">
      <c r="B31" s="15"/>
      <c r="C31" s="15"/>
      <c r="D31" s="15"/>
      <c r="E31" s="15"/>
      <c r="F31" s="15"/>
      <c r="G31" s="15"/>
      <c r="H31" s="15"/>
      <c r="I31" s="15"/>
      <c r="J31" s="15"/>
      <c r="K31" s="72"/>
      <c r="L31" s="72"/>
      <c r="M31" s="72"/>
    </row>
    <row r="32" spans="2:17" x14ac:dyDescent="0.3">
      <c r="B32" s="15" t="s">
        <v>70</v>
      </c>
      <c r="C32" s="15"/>
      <c r="D32" s="15"/>
      <c r="E32" s="15"/>
      <c r="F32" s="15"/>
      <c r="G32" s="15"/>
      <c r="H32" s="15"/>
      <c r="I32" s="15"/>
      <c r="J32" s="15"/>
      <c r="K32" s="72"/>
      <c r="L32" s="72"/>
      <c r="M32" s="72"/>
    </row>
    <row r="33" spans="2:13" x14ac:dyDescent="0.3">
      <c r="B33" s="15"/>
      <c r="C33" s="15"/>
      <c r="D33" s="15"/>
      <c r="E33" s="15"/>
      <c r="F33" s="15"/>
      <c r="G33" s="15"/>
      <c r="H33" s="15"/>
      <c r="I33" s="15"/>
      <c r="J33" s="15"/>
      <c r="K33" s="72"/>
      <c r="L33" s="72"/>
      <c r="M33" s="72"/>
    </row>
    <row r="34" spans="2:13" x14ac:dyDescent="0.3">
      <c r="B34" s="15"/>
      <c r="C34" s="15"/>
      <c r="D34" s="15"/>
      <c r="E34" s="15"/>
      <c r="F34" s="15"/>
      <c r="G34" s="78"/>
      <c r="H34" s="15"/>
      <c r="I34" s="15"/>
      <c r="J34" s="15"/>
      <c r="K34" s="72"/>
      <c r="L34" s="72"/>
      <c r="M34" s="72"/>
    </row>
    <row r="36" spans="2:13" x14ac:dyDescent="0.3">
      <c r="B36" s="60" t="s">
        <v>46</v>
      </c>
    </row>
    <row r="38" spans="2:13" ht="15" thickBot="1" x14ac:dyDescent="0.35">
      <c r="B38" s="2"/>
      <c r="C38" s="2">
        <f t="shared" ref="C38:G38" si="19">+C7</f>
        <v>2010</v>
      </c>
      <c r="D38" s="2">
        <f t="shared" si="19"/>
        <v>2011</v>
      </c>
      <c r="E38" s="2">
        <f t="shared" si="19"/>
        <v>2012</v>
      </c>
      <c r="F38" s="2">
        <f t="shared" si="19"/>
        <v>2013</v>
      </c>
      <c r="G38" s="2">
        <f t="shared" si="19"/>
        <v>2014</v>
      </c>
      <c r="H38" s="2">
        <f>+H7</f>
        <v>2015</v>
      </c>
      <c r="I38" s="2">
        <f t="shared" ref="I38:J38" si="20">+I7</f>
        <v>2016</v>
      </c>
      <c r="J38" s="2">
        <f t="shared" si="20"/>
        <v>2017</v>
      </c>
      <c r="K38" s="60">
        <f t="shared" ref="K38" si="21">+K7</f>
        <v>2018</v>
      </c>
      <c r="L38" s="60">
        <v>2019</v>
      </c>
      <c r="M38" s="60">
        <v>2020</v>
      </c>
    </row>
    <row r="39" spans="2:13" ht="15" thickBot="1" x14ac:dyDescent="0.35">
      <c r="B39" s="16" t="s">
        <v>47</v>
      </c>
      <c r="C39" s="17">
        <f t="shared" ref="C39:H39" si="22">+SUM(C41:C42)</f>
        <v>226</v>
      </c>
      <c r="D39" s="17">
        <f t="shared" si="22"/>
        <v>181</v>
      </c>
      <c r="E39" s="17">
        <f t="shared" si="22"/>
        <v>187</v>
      </c>
      <c r="F39" s="17">
        <f t="shared" si="22"/>
        <v>173</v>
      </c>
      <c r="G39" s="17">
        <f t="shared" si="22"/>
        <v>145</v>
      </c>
      <c r="H39" s="17">
        <f t="shared" si="22"/>
        <v>168</v>
      </c>
      <c r="I39" s="17">
        <f>+SUM(I41:I42)</f>
        <v>141</v>
      </c>
      <c r="J39" s="17">
        <f>+SUM(J41:J42)</f>
        <v>136</v>
      </c>
      <c r="K39" s="17">
        <f>+SUM(K41:K42)</f>
        <v>150</v>
      </c>
      <c r="L39" s="17">
        <f>+SUM(L41:L42)</f>
        <v>160</v>
      </c>
      <c r="M39" s="17">
        <f>+SUM(M41:M42)</f>
        <v>116</v>
      </c>
    </row>
    <row r="40" spans="2:13" x14ac:dyDescent="0.3">
      <c r="B40" s="12" t="s">
        <v>20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</row>
    <row r="41" spans="2:13" x14ac:dyDescent="0.3">
      <c r="B41" s="14" t="s">
        <v>21</v>
      </c>
      <c r="C41" s="6">
        <v>187</v>
      </c>
      <c r="D41" s="6">
        <v>147</v>
      </c>
      <c r="E41" s="6">
        <v>164</v>
      </c>
      <c r="F41" s="6">
        <v>150</v>
      </c>
      <c r="G41" s="6">
        <v>113</v>
      </c>
      <c r="H41" s="6">
        <v>145</v>
      </c>
      <c r="I41" s="6">
        <v>118</v>
      </c>
      <c r="J41" s="6">
        <v>117</v>
      </c>
      <c r="K41" s="6">
        <v>129</v>
      </c>
      <c r="L41" s="6">
        <v>134</v>
      </c>
      <c r="M41" s="6">
        <v>97</v>
      </c>
    </row>
    <row r="42" spans="2:13" ht="15" thickBot="1" x14ac:dyDescent="0.35">
      <c r="B42" s="19" t="s">
        <v>22</v>
      </c>
      <c r="C42" s="20">
        <v>39</v>
      </c>
      <c r="D42" s="20">
        <v>34</v>
      </c>
      <c r="E42" s="20">
        <v>23</v>
      </c>
      <c r="F42" s="20">
        <v>23</v>
      </c>
      <c r="G42" s="20">
        <v>32</v>
      </c>
      <c r="H42" s="20">
        <v>23</v>
      </c>
      <c r="I42" s="20">
        <v>23</v>
      </c>
      <c r="J42" s="20">
        <v>19</v>
      </c>
      <c r="K42" s="20">
        <v>21</v>
      </c>
      <c r="L42" s="20">
        <v>26</v>
      </c>
      <c r="M42" s="20">
        <v>19</v>
      </c>
    </row>
    <row r="43" spans="2:13" ht="15" thickBot="1" x14ac:dyDescent="0.35">
      <c r="B43" s="21" t="s">
        <v>48</v>
      </c>
      <c r="C43" s="22">
        <v>16.318484975266408</v>
      </c>
      <c r="D43" s="22">
        <v>16.392253136933988</v>
      </c>
      <c r="E43" s="22">
        <v>16</v>
      </c>
      <c r="F43" s="22">
        <v>16.04</v>
      </c>
      <c r="G43" s="22">
        <v>16.22</v>
      </c>
      <c r="H43" s="22">
        <v>16.5</v>
      </c>
      <c r="I43" s="22">
        <v>16.399999999999999</v>
      </c>
      <c r="J43" s="22">
        <v>16.239999999999998</v>
      </c>
      <c r="K43" s="22">
        <v>16.190000000000001</v>
      </c>
      <c r="L43" s="22">
        <v>16.54</v>
      </c>
      <c r="M43" s="22">
        <v>16.47</v>
      </c>
    </row>
    <row r="44" spans="2:13" x14ac:dyDescent="0.3">
      <c r="B44" s="12" t="s">
        <v>49</v>
      </c>
      <c r="C44" s="13"/>
      <c r="D44" s="13"/>
      <c r="E44" s="13"/>
      <c r="F44" s="13"/>
      <c r="G44" s="13"/>
      <c r="H44" s="13"/>
      <c r="I44" s="13"/>
      <c r="J44" s="13"/>
      <c r="K44" s="4"/>
      <c r="L44" s="4"/>
      <c r="M44" s="4"/>
    </row>
    <row r="45" spans="2:13" x14ac:dyDescent="0.3">
      <c r="B45" s="14" t="s">
        <v>50</v>
      </c>
      <c r="C45" s="23">
        <v>52.121212121212125</v>
      </c>
      <c r="D45" s="23">
        <v>49.802371541501977</v>
      </c>
      <c r="E45" s="23">
        <v>55.769230769230774</v>
      </c>
      <c r="F45" s="23">
        <v>46.58</v>
      </c>
      <c r="G45" s="23">
        <v>40.869999999999997</v>
      </c>
      <c r="H45" s="23">
        <v>54.85</v>
      </c>
      <c r="I45" s="23">
        <v>50.37</v>
      </c>
      <c r="J45" s="23">
        <v>47.93</v>
      </c>
      <c r="K45" s="23">
        <v>42.36</v>
      </c>
      <c r="L45" s="23">
        <v>49.89</v>
      </c>
      <c r="M45" s="23">
        <v>45.33</v>
      </c>
    </row>
    <row r="46" spans="2:13" x14ac:dyDescent="0.3">
      <c r="B46" s="19" t="s">
        <v>51</v>
      </c>
      <c r="C46" s="24">
        <v>26.666666666666668</v>
      </c>
      <c r="D46" s="24">
        <v>22.92490118577075</v>
      </c>
      <c r="E46" s="24">
        <v>24.23076923076923</v>
      </c>
      <c r="F46" s="24">
        <v>26.92</v>
      </c>
      <c r="G46" s="24">
        <v>35.22</v>
      </c>
      <c r="H46" s="24">
        <v>25.24</v>
      </c>
      <c r="I46" s="24">
        <v>27.04</v>
      </c>
      <c r="J46" s="24">
        <v>29.17</v>
      </c>
      <c r="K46" s="24">
        <v>29.06</v>
      </c>
      <c r="L46" s="24">
        <v>25.5</v>
      </c>
      <c r="M46" s="24">
        <v>26.16</v>
      </c>
    </row>
    <row r="47" spans="2:13" x14ac:dyDescent="0.3">
      <c r="B47" s="19" t="s">
        <v>52</v>
      </c>
      <c r="C47" s="24">
        <v>9.3939393939393927</v>
      </c>
      <c r="D47" s="24">
        <v>10.276679841897234</v>
      </c>
      <c r="E47" s="24">
        <v>5.7692307692307692</v>
      </c>
      <c r="F47" s="24">
        <v>10.25</v>
      </c>
      <c r="G47" s="24">
        <v>9.5649999999999995</v>
      </c>
      <c r="H47" s="24">
        <v>6.3</v>
      </c>
      <c r="I47" s="24">
        <v>8.19</v>
      </c>
      <c r="J47" s="24">
        <v>9.0299999999999994</v>
      </c>
      <c r="K47" s="24">
        <v>9.85</v>
      </c>
      <c r="L47" s="24">
        <v>8.69</v>
      </c>
      <c r="M47" s="24">
        <v>9.57</v>
      </c>
    </row>
    <row r="48" spans="2:13" x14ac:dyDescent="0.3">
      <c r="B48" s="19" t="s">
        <v>53</v>
      </c>
      <c r="C48" s="25">
        <v>3.0303030303030303</v>
      </c>
      <c r="D48" s="25">
        <v>6.3241106719367588</v>
      </c>
      <c r="E48" s="25">
        <v>1.9230769230769231</v>
      </c>
      <c r="F48" s="25">
        <v>2.99</v>
      </c>
      <c r="G48" s="25">
        <v>3.4780000000000002</v>
      </c>
      <c r="H48" s="25">
        <v>2.9</v>
      </c>
      <c r="I48" s="25">
        <v>3.54</v>
      </c>
      <c r="J48" s="25">
        <v>3.2</v>
      </c>
      <c r="K48" s="30">
        <v>3.94</v>
      </c>
      <c r="L48" s="30">
        <v>3.47</v>
      </c>
      <c r="M48" s="30">
        <v>9.57</v>
      </c>
    </row>
    <row r="49" spans="2:13" ht="15" thickBot="1" x14ac:dyDescent="0.35">
      <c r="B49" s="19" t="s">
        <v>54</v>
      </c>
      <c r="C49" s="24">
        <v>5.1515151515151514</v>
      </c>
      <c r="D49" s="24">
        <v>4.3478260869565215</v>
      </c>
      <c r="E49" s="24">
        <v>5.7692307692307692</v>
      </c>
      <c r="F49" s="24">
        <v>5.55</v>
      </c>
      <c r="G49" s="24">
        <v>5.2169999999999996</v>
      </c>
      <c r="H49" s="24">
        <v>3.88</v>
      </c>
      <c r="I49" s="24">
        <v>4.3899999999999997</v>
      </c>
      <c r="J49" s="24">
        <v>3.61</v>
      </c>
      <c r="K49" s="24">
        <v>2.46</v>
      </c>
      <c r="L49" s="24">
        <v>4.08</v>
      </c>
      <c r="M49" s="24">
        <v>6.32</v>
      </c>
    </row>
    <row r="50" spans="2:13" x14ac:dyDescent="0.3">
      <c r="B50" s="11"/>
      <c r="C50" s="11"/>
      <c r="D50" s="11"/>
      <c r="E50" s="11"/>
      <c r="F50" s="11"/>
      <c r="G50" s="11"/>
      <c r="H50" s="11"/>
      <c r="I50" s="11"/>
      <c r="J50" s="11"/>
      <c r="K50" s="71"/>
      <c r="L50" s="71"/>
      <c r="M50" s="71"/>
    </row>
    <row r="52" spans="2:13" x14ac:dyDescent="0.3">
      <c r="B52" s="60" t="s">
        <v>55</v>
      </c>
    </row>
    <row r="54" spans="2:13" ht="15" thickBot="1" x14ac:dyDescent="0.35">
      <c r="B54" s="2"/>
      <c r="C54" s="2">
        <f t="shared" ref="C54:G54" si="23">+C7</f>
        <v>2010</v>
      </c>
      <c r="D54" s="2">
        <f t="shared" si="23"/>
        <v>2011</v>
      </c>
      <c r="E54" s="2">
        <f t="shared" si="23"/>
        <v>2012</v>
      </c>
      <c r="F54" s="2">
        <f t="shared" si="23"/>
        <v>2013</v>
      </c>
      <c r="G54" s="2">
        <f t="shared" si="23"/>
        <v>2014</v>
      </c>
      <c r="H54" s="2">
        <f>+H7</f>
        <v>2015</v>
      </c>
      <c r="I54" s="2">
        <f t="shared" ref="I54:J54" si="24">+I7</f>
        <v>2016</v>
      </c>
      <c r="J54" s="2">
        <f t="shared" si="24"/>
        <v>2017</v>
      </c>
      <c r="K54" s="60">
        <f t="shared" ref="K54" si="25">+K7</f>
        <v>2018</v>
      </c>
      <c r="L54" s="60">
        <v>2019</v>
      </c>
      <c r="M54" s="60">
        <v>2020</v>
      </c>
    </row>
    <row r="55" spans="2:13" ht="15" thickBot="1" x14ac:dyDescent="0.35">
      <c r="B55" s="16" t="s">
        <v>56</v>
      </c>
      <c r="C55" s="17">
        <f t="shared" ref="C55:H55" si="26">+SUM(C58:C59)</f>
        <v>410</v>
      </c>
      <c r="D55" s="17">
        <f t="shared" si="26"/>
        <v>381</v>
      </c>
      <c r="E55" s="17">
        <f t="shared" si="26"/>
        <v>340</v>
      </c>
      <c r="F55" s="17">
        <f t="shared" si="26"/>
        <v>268</v>
      </c>
      <c r="G55" s="17">
        <f t="shared" si="26"/>
        <v>232</v>
      </c>
      <c r="H55" s="17">
        <f t="shared" si="26"/>
        <v>249</v>
      </c>
      <c r="I55" s="17">
        <f>+SUM(I58:I59)</f>
        <v>275</v>
      </c>
      <c r="J55" s="17">
        <f>+SUM(J58:J59)</f>
        <v>272</v>
      </c>
      <c r="K55" s="17">
        <f>+SUM(K58:K59)</f>
        <v>310</v>
      </c>
      <c r="L55" s="17">
        <f>+SUM(L58:L59)</f>
        <v>344</v>
      </c>
      <c r="M55" s="17">
        <f>+SUM(M58:M59)</f>
        <v>307</v>
      </c>
    </row>
    <row r="56" spans="2:13" ht="15" thickBot="1" x14ac:dyDescent="0.35">
      <c r="B56" s="21" t="s">
        <v>57</v>
      </c>
      <c r="C56" s="22">
        <v>77.944214876033058</v>
      </c>
      <c r="D56" s="22">
        <v>82.343909928352105</v>
      </c>
      <c r="E56" s="22">
        <v>79.795105293113266</v>
      </c>
      <c r="F56" s="22">
        <v>84.213797389683037</v>
      </c>
      <c r="G56" s="22">
        <v>82.77</v>
      </c>
      <c r="H56" s="22">
        <v>84.71</v>
      </c>
      <c r="I56" s="22">
        <v>81.87</v>
      </c>
      <c r="J56" s="22">
        <v>84.09</v>
      </c>
      <c r="K56" s="22">
        <v>83.15</v>
      </c>
      <c r="L56" s="22">
        <v>81.7</v>
      </c>
      <c r="M56" s="22">
        <v>82.51</v>
      </c>
    </row>
    <row r="57" spans="2:13" x14ac:dyDescent="0.3">
      <c r="B57" s="12" t="s">
        <v>20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2:13" x14ac:dyDescent="0.3">
      <c r="B58" s="14" t="s">
        <v>21</v>
      </c>
      <c r="C58" s="26">
        <v>332</v>
      </c>
      <c r="D58" s="26">
        <v>312</v>
      </c>
      <c r="E58" s="26">
        <v>276</v>
      </c>
      <c r="F58" s="26">
        <v>199</v>
      </c>
      <c r="G58" s="26">
        <v>183</v>
      </c>
      <c r="H58" s="26">
        <v>197</v>
      </c>
      <c r="I58" s="26">
        <v>210</v>
      </c>
      <c r="J58" s="26">
        <v>203</v>
      </c>
      <c r="K58" s="26">
        <f>310-K59</f>
        <v>218</v>
      </c>
      <c r="L58" s="26">
        <v>288</v>
      </c>
      <c r="M58" s="26">
        <v>236</v>
      </c>
    </row>
    <row r="59" spans="2:13" ht="15" thickBot="1" x14ac:dyDescent="0.35">
      <c r="B59" s="19" t="s">
        <v>22</v>
      </c>
      <c r="C59" s="27">
        <v>78</v>
      </c>
      <c r="D59" s="27">
        <v>69</v>
      </c>
      <c r="E59" s="27">
        <v>64</v>
      </c>
      <c r="F59" s="27">
        <v>69</v>
      </c>
      <c r="G59" s="27">
        <v>49</v>
      </c>
      <c r="H59" s="27">
        <v>52</v>
      </c>
      <c r="I59" s="27">
        <v>65</v>
      </c>
      <c r="J59" s="27">
        <v>69</v>
      </c>
      <c r="K59" s="27">
        <v>92</v>
      </c>
      <c r="L59" s="27">
        <v>56</v>
      </c>
      <c r="M59" s="27">
        <v>71</v>
      </c>
    </row>
    <row r="60" spans="2:13" ht="15" thickBot="1" x14ac:dyDescent="0.35">
      <c r="B60" s="21" t="s">
        <v>48</v>
      </c>
      <c r="C60" s="28">
        <v>16.263340833836416</v>
      </c>
      <c r="D60" s="28">
        <v>16.138962474708496</v>
      </c>
      <c r="E60" s="28">
        <v>16</v>
      </c>
      <c r="F60" s="28">
        <v>16.29</v>
      </c>
      <c r="G60" s="28">
        <v>16.059999999999999</v>
      </c>
      <c r="H60" s="28">
        <v>16.649999999999999</v>
      </c>
      <c r="I60" s="28">
        <v>16.18</v>
      </c>
      <c r="J60" s="28">
        <v>16.106000000000002</v>
      </c>
      <c r="K60" s="28">
        <v>16.033999999999999</v>
      </c>
      <c r="L60" s="28">
        <v>16.53</v>
      </c>
      <c r="M60" s="28">
        <v>16.239999999999998</v>
      </c>
    </row>
    <row r="61" spans="2:13" x14ac:dyDescent="0.3">
      <c r="B61" s="12" t="s">
        <v>49</v>
      </c>
      <c r="C61" s="29"/>
      <c r="D61" s="29"/>
      <c r="E61" s="29"/>
      <c r="F61" s="29"/>
      <c r="G61" s="29"/>
      <c r="H61" s="29"/>
      <c r="I61" s="29"/>
      <c r="J61" s="29"/>
      <c r="K61" s="73"/>
      <c r="L61" s="73"/>
      <c r="M61" s="73"/>
    </row>
    <row r="62" spans="2:13" x14ac:dyDescent="0.3">
      <c r="B62" s="14" t="s">
        <v>50</v>
      </c>
      <c r="C62" s="30">
        <v>47.552447552447553</v>
      </c>
      <c r="D62" s="30">
        <v>42.666666666666671</v>
      </c>
      <c r="E62" s="30">
        <v>49.86</v>
      </c>
      <c r="F62" s="30">
        <v>42.52</v>
      </c>
      <c r="G62" s="30">
        <v>42.01</v>
      </c>
      <c r="H62" s="30">
        <v>51.9</v>
      </c>
      <c r="I62" s="30">
        <v>41.19</v>
      </c>
      <c r="J62" s="30">
        <v>39.049999999999997</v>
      </c>
      <c r="K62" s="30">
        <v>39.299999999999997</v>
      </c>
      <c r="L62" s="30">
        <v>34.6</v>
      </c>
      <c r="M62" s="30">
        <v>34.4</v>
      </c>
    </row>
    <row r="63" spans="2:13" x14ac:dyDescent="0.3">
      <c r="B63" s="19" t="s">
        <v>51</v>
      </c>
      <c r="C63" s="31">
        <v>29.603729603729604</v>
      </c>
      <c r="D63" s="31">
        <v>32</v>
      </c>
      <c r="E63" s="31">
        <v>23.92</v>
      </c>
      <c r="F63" s="31">
        <v>27.07</v>
      </c>
      <c r="G63" s="31">
        <v>26.33</v>
      </c>
      <c r="H63" s="31">
        <v>22.14</v>
      </c>
      <c r="I63" s="31">
        <v>29.21</v>
      </c>
      <c r="J63" s="31">
        <v>31.9</v>
      </c>
      <c r="K63" s="31">
        <v>30.75</v>
      </c>
      <c r="L63" s="31">
        <v>31.51</v>
      </c>
      <c r="M63" s="31">
        <v>34.19</v>
      </c>
    </row>
    <row r="64" spans="2:13" x14ac:dyDescent="0.3">
      <c r="B64" s="19" t="s">
        <v>52</v>
      </c>
      <c r="C64" s="31">
        <v>5.8275058275058269</v>
      </c>
      <c r="D64" s="31">
        <v>6.1333333333333329</v>
      </c>
      <c r="E64" s="31">
        <v>8.36</v>
      </c>
      <c r="F64" s="31">
        <v>6.91</v>
      </c>
      <c r="G64" s="31">
        <v>7.21</v>
      </c>
      <c r="H64" s="31">
        <v>5.5</v>
      </c>
      <c r="I64" s="31">
        <v>8.57</v>
      </c>
      <c r="J64" s="31">
        <v>10.24</v>
      </c>
      <c r="K64" s="31">
        <v>7.75</v>
      </c>
      <c r="L64" s="31">
        <v>11.08</v>
      </c>
      <c r="M64" s="31">
        <v>11.61</v>
      </c>
    </row>
    <row r="65" spans="2:13" x14ac:dyDescent="0.3">
      <c r="B65" s="19" t="s">
        <v>53</v>
      </c>
      <c r="C65" s="31">
        <v>5.8275058275058269</v>
      </c>
      <c r="D65" s="31">
        <v>8.5333333333333332</v>
      </c>
      <c r="E65" s="31">
        <v>7.78</v>
      </c>
      <c r="F65" s="31">
        <v>9.11</v>
      </c>
      <c r="G65" s="31">
        <v>5.3289999999999997</v>
      </c>
      <c r="H65" s="31">
        <v>9.6</v>
      </c>
      <c r="I65" s="31">
        <v>11.03</v>
      </c>
      <c r="J65" s="31">
        <v>7.22</v>
      </c>
      <c r="K65" s="31">
        <v>6.42</v>
      </c>
      <c r="L65" s="31">
        <v>9.42</v>
      </c>
      <c r="M65" s="31">
        <v>9.7200000000000006</v>
      </c>
    </row>
    <row r="66" spans="2:13" ht="15" thickBot="1" x14ac:dyDescent="0.35">
      <c r="B66" s="19" t="s">
        <v>58</v>
      </c>
      <c r="C66" s="24">
        <v>2.3310023310023311</v>
      </c>
      <c r="D66" s="24">
        <v>3.4666666666666663</v>
      </c>
      <c r="E66" s="24">
        <v>2.59</v>
      </c>
      <c r="F66" s="24">
        <v>2.21</v>
      </c>
      <c r="G66" s="24">
        <v>1.25</v>
      </c>
      <c r="H66" s="24">
        <v>0.3</v>
      </c>
      <c r="I66" s="24">
        <v>0.08</v>
      </c>
      <c r="J66" s="24">
        <v>0.16</v>
      </c>
      <c r="K66" s="24">
        <v>0</v>
      </c>
      <c r="L66" s="24">
        <v>0</v>
      </c>
      <c r="M66" s="24">
        <v>7.0000000000000007E-2</v>
      </c>
    </row>
    <row r="67" spans="2:13" x14ac:dyDescent="0.3">
      <c r="B67" s="11"/>
      <c r="C67" s="11"/>
      <c r="D67" s="11"/>
      <c r="E67" s="11"/>
      <c r="F67" s="11"/>
      <c r="G67" s="11"/>
      <c r="H67" s="11"/>
      <c r="I67" s="11"/>
      <c r="J67" s="11"/>
      <c r="K67" s="71"/>
      <c r="L67" s="71"/>
      <c r="M67" s="71"/>
    </row>
    <row r="69" spans="2:13" x14ac:dyDescent="0.3">
      <c r="B69" s="60" t="s">
        <v>59</v>
      </c>
    </row>
    <row r="71" spans="2:13" ht="15" thickBot="1" x14ac:dyDescent="0.35">
      <c r="B71" s="2"/>
      <c r="C71" s="2">
        <f t="shared" ref="C71:G71" si="27">+C7</f>
        <v>2010</v>
      </c>
      <c r="D71" s="2">
        <f t="shared" si="27"/>
        <v>2011</v>
      </c>
      <c r="E71" s="2">
        <f t="shared" si="27"/>
        <v>2012</v>
      </c>
      <c r="F71" s="2">
        <f t="shared" si="27"/>
        <v>2013</v>
      </c>
      <c r="G71" s="2">
        <f t="shared" si="27"/>
        <v>2014</v>
      </c>
      <c r="H71" s="2">
        <f>+H7</f>
        <v>2015</v>
      </c>
      <c r="I71" s="2">
        <f t="shared" ref="I71:J71" si="28">+I7</f>
        <v>2016</v>
      </c>
      <c r="J71" s="2">
        <f t="shared" si="28"/>
        <v>2017</v>
      </c>
      <c r="K71" s="60">
        <f t="shared" ref="K71" si="29">+K7</f>
        <v>2018</v>
      </c>
      <c r="L71" s="60">
        <v>2019</v>
      </c>
      <c r="M71" s="60">
        <v>2020</v>
      </c>
    </row>
    <row r="72" spans="2:13" ht="15" thickBot="1" x14ac:dyDescent="0.35">
      <c r="B72" s="16" t="s">
        <v>13</v>
      </c>
      <c r="C72" s="17">
        <f t="shared" ref="C72:H72" si="30">+SUM(C74:C75)</f>
        <v>1448</v>
      </c>
      <c r="D72" s="17">
        <f t="shared" si="30"/>
        <v>1306</v>
      </c>
      <c r="E72" s="17">
        <f t="shared" si="30"/>
        <v>1221</v>
      </c>
      <c r="F72" s="17">
        <f t="shared" si="30"/>
        <v>1233</v>
      </c>
      <c r="G72" s="17">
        <f t="shared" si="30"/>
        <v>1307</v>
      </c>
      <c r="H72" s="17">
        <f t="shared" si="30"/>
        <v>1195</v>
      </c>
      <c r="I72" s="17">
        <f>+SUM(I74:I75)</f>
        <v>1304</v>
      </c>
      <c r="J72" s="17">
        <f>+SUM(J74:J75)</f>
        <v>1344</v>
      </c>
      <c r="K72" s="17">
        <f>+SUM(K74:K75)</f>
        <v>1308</v>
      </c>
      <c r="L72" s="17">
        <f>+SUM(L74:L75)</f>
        <v>1362</v>
      </c>
      <c r="M72" s="17">
        <f>+SUM(M74:M75)</f>
        <v>1151</v>
      </c>
    </row>
    <row r="73" spans="2:13" x14ac:dyDescent="0.3">
      <c r="B73" s="12" t="s">
        <v>20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2:13" x14ac:dyDescent="0.3">
      <c r="B74" s="14" t="s">
        <v>21</v>
      </c>
      <c r="C74" s="6">
        <v>1267</v>
      </c>
      <c r="D74" s="6">
        <v>1147</v>
      </c>
      <c r="E74" s="6">
        <v>1077</v>
      </c>
      <c r="F74" s="6">
        <v>1066</v>
      </c>
      <c r="G74" s="6">
        <v>1096</v>
      </c>
      <c r="H74" s="6">
        <v>1020</v>
      </c>
      <c r="I74" s="6">
        <v>1114</v>
      </c>
      <c r="J74" s="6">
        <v>1139</v>
      </c>
      <c r="K74" s="6">
        <v>1110</v>
      </c>
      <c r="L74" s="6">
        <v>1177</v>
      </c>
      <c r="M74" s="6">
        <v>991</v>
      </c>
    </row>
    <row r="75" spans="2:13" ht="15" thickBot="1" x14ac:dyDescent="0.35">
      <c r="B75" s="19" t="s">
        <v>22</v>
      </c>
      <c r="C75" s="20">
        <v>181</v>
      </c>
      <c r="D75" s="20">
        <v>159</v>
      </c>
      <c r="E75" s="20">
        <v>144</v>
      </c>
      <c r="F75" s="20">
        <v>167</v>
      </c>
      <c r="G75" s="20">
        <v>211</v>
      </c>
      <c r="H75" s="20">
        <v>175</v>
      </c>
      <c r="I75" s="20">
        <v>190</v>
      </c>
      <c r="J75" s="20">
        <v>205</v>
      </c>
      <c r="K75" s="20">
        <v>198</v>
      </c>
      <c r="L75" s="20">
        <v>185</v>
      </c>
      <c r="M75" s="20">
        <v>160</v>
      </c>
    </row>
    <row r="76" spans="2:13" ht="15" thickBot="1" x14ac:dyDescent="0.35">
      <c r="B76" s="21" t="s">
        <v>48</v>
      </c>
      <c r="C76" s="22">
        <v>17.837826914386461</v>
      </c>
      <c r="D76" s="22">
        <v>17.915262232254445</v>
      </c>
      <c r="E76" s="22">
        <v>18</v>
      </c>
      <c r="F76" s="22">
        <v>17.43</v>
      </c>
      <c r="G76" s="22">
        <v>17.48</v>
      </c>
      <c r="H76" s="22">
        <v>17.489999999999998</v>
      </c>
      <c r="I76" s="22">
        <v>17.7</v>
      </c>
      <c r="J76" s="22">
        <v>17.5</v>
      </c>
      <c r="K76" s="22">
        <v>16.843699999999998</v>
      </c>
      <c r="L76" s="22">
        <v>17.57</v>
      </c>
      <c r="M76" s="22">
        <v>17.68</v>
      </c>
    </row>
    <row r="77" spans="2:13" x14ac:dyDescent="0.3">
      <c r="B77" s="12" t="s">
        <v>49</v>
      </c>
      <c r="C77" s="13"/>
      <c r="D77" s="13"/>
      <c r="E77" s="13"/>
      <c r="F77" s="13"/>
      <c r="G77" s="13"/>
      <c r="H77" s="13"/>
      <c r="I77" s="13"/>
      <c r="J77" s="13"/>
      <c r="K77" s="4"/>
      <c r="L77" s="4"/>
      <c r="M77" s="4"/>
    </row>
    <row r="78" spans="2:13" x14ac:dyDescent="0.3">
      <c r="B78" s="14" t="s">
        <v>50</v>
      </c>
      <c r="C78" s="23">
        <v>50.160583941605843</v>
      </c>
      <c r="D78" s="23">
        <v>50.7998792635074</v>
      </c>
      <c r="E78" s="23">
        <v>47.89</v>
      </c>
      <c r="F78" s="23">
        <v>46.01</v>
      </c>
      <c r="G78" s="23">
        <v>43.49</v>
      </c>
      <c r="H78" s="23">
        <v>39.700000000000003</v>
      </c>
      <c r="I78" s="23">
        <v>48.38</v>
      </c>
      <c r="J78" s="23">
        <v>48.82</v>
      </c>
      <c r="K78" s="23">
        <v>38.020000000000003</v>
      </c>
      <c r="L78" s="23">
        <v>55.97</v>
      </c>
      <c r="M78" s="23">
        <v>45.8</v>
      </c>
    </row>
    <row r="79" spans="2:13" x14ac:dyDescent="0.3">
      <c r="B79" s="19" t="s">
        <v>51</v>
      </c>
      <c r="C79" s="24">
        <v>25.021897810218981</v>
      </c>
      <c r="D79" s="24">
        <v>26.169634772109866</v>
      </c>
      <c r="E79" s="24">
        <v>29.14</v>
      </c>
      <c r="F79" s="24">
        <v>31.6</v>
      </c>
      <c r="G79" s="24">
        <v>33.659999999999997</v>
      </c>
      <c r="H79" s="24">
        <v>29.1</v>
      </c>
      <c r="I79" s="24">
        <v>29.62</v>
      </c>
      <c r="J79" s="24">
        <v>28.8</v>
      </c>
      <c r="K79" s="24">
        <v>30.52</v>
      </c>
      <c r="L79" s="24">
        <v>22.09</v>
      </c>
      <c r="M79" s="24">
        <v>2.38</v>
      </c>
    </row>
    <row r="80" spans="2:13" x14ac:dyDescent="0.3">
      <c r="B80" s="19" t="s">
        <v>52</v>
      </c>
      <c r="C80" s="24">
        <v>6.8613138686131396</v>
      </c>
      <c r="D80" s="24">
        <v>6.5499547238152722</v>
      </c>
      <c r="E80" s="24">
        <v>6.02</v>
      </c>
      <c r="F80" s="24">
        <v>7.13</v>
      </c>
      <c r="G80" s="24">
        <v>9.09</v>
      </c>
      <c r="H80" s="24">
        <v>9.6</v>
      </c>
      <c r="I80" s="24">
        <v>7.02</v>
      </c>
      <c r="J80" s="24">
        <v>7.94</v>
      </c>
      <c r="K80" s="24">
        <v>10.49</v>
      </c>
      <c r="L80" s="24">
        <v>6.22</v>
      </c>
      <c r="M80" s="24">
        <v>9.3699999999999992</v>
      </c>
    </row>
    <row r="81" spans="2:13" x14ac:dyDescent="0.3">
      <c r="B81" s="19" t="s">
        <v>53</v>
      </c>
      <c r="C81" s="24">
        <v>4.4671532846715332</v>
      </c>
      <c r="D81" s="24">
        <v>3.4409900392393604</v>
      </c>
      <c r="E81" s="24">
        <v>3.96</v>
      </c>
      <c r="F81" s="24">
        <v>2.52</v>
      </c>
      <c r="G81" s="24">
        <v>0.49</v>
      </c>
      <c r="H81" s="24">
        <v>3.1</v>
      </c>
      <c r="I81" s="24">
        <v>2.83</v>
      </c>
      <c r="J81" s="24">
        <v>3.42</v>
      </c>
      <c r="K81" s="24">
        <v>3.81</v>
      </c>
      <c r="L81" s="24">
        <v>3.19</v>
      </c>
      <c r="M81" s="24">
        <v>4.7300000000000004</v>
      </c>
    </row>
    <row r="82" spans="2:13" ht="15" thickBot="1" x14ac:dyDescent="0.35">
      <c r="B82" s="19" t="s">
        <v>54</v>
      </c>
      <c r="C82" s="24">
        <v>6.7153284671532854</v>
      </c>
      <c r="D82" s="24">
        <v>6.9423483247811655</v>
      </c>
      <c r="E82" s="24">
        <v>6.02</v>
      </c>
      <c r="F82" s="24">
        <v>4.38</v>
      </c>
      <c r="G82" s="24">
        <v>6.14</v>
      </c>
      <c r="H82" s="24">
        <v>7.6</v>
      </c>
      <c r="I82" s="24">
        <v>4.82</v>
      </c>
      <c r="J82" s="24">
        <v>4.18</v>
      </c>
      <c r="K82" s="24">
        <v>5.76</v>
      </c>
      <c r="L82" s="24">
        <v>5.93</v>
      </c>
      <c r="M82" s="24">
        <v>4.46</v>
      </c>
    </row>
    <row r="83" spans="2:13" x14ac:dyDescent="0.3">
      <c r="B83" s="11"/>
      <c r="C83" s="11"/>
      <c r="D83" s="11"/>
      <c r="E83" s="11"/>
      <c r="F83" s="11"/>
      <c r="G83" s="11"/>
      <c r="H83" s="11"/>
      <c r="I83" s="11"/>
      <c r="J83" s="11"/>
      <c r="K83" s="71"/>
      <c r="L83" s="71"/>
      <c r="M83" s="71"/>
    </row>
    <row r="85" spans="2:13" x14ac:dyDescent="0.3">
      <c r="B85" s="60" t="s">
        <v>60</v>
      </c>
    </row>
    <row r="87" spans="2:13" ht="15" thickBot="1" x14ac:dyDescent="0.35">
      <c r="B87" s="2"/>
      <c r="C87" s="2">
        <f t="shared" ref="C87:G87" si="31">+C7</f>
        <v>2010</v>
      </c>
      <c r="D87" s="2">
        <f t="shared" si="31"/>
        <v>2011</v>
      </c>
      <c r="E87" s="2">
        <f t="shared" si="31"/>
        <v>2012</v>
      </c>
      <c r="F87" s="2">
        <f t="shared" si="31"/>
        <v>2013</v>
      </c>
      <c r="G87" s="2">
        <f t="shared" si="31"/>
        <v>2014</v>
      </c>
      <c r="H87" s="2">
        <f>+H7</f>
        <v>2015</v>
      </c>
      <c r="I87" s="2">
        <f t="shared" ref="I87:J87" si="32">+I7</f>
        <v>2016</v>
      </c>
      <c r="J87" s="2">
        <f t="shared" si="32"/>
        <v>2017</v>
      </c>
      <c r="K87" s="60">
        <f t="shared" ref="K87" si="33">+K7</f>
        <v>2018</v>
      </c>
      <c r="L87" s="60">
        <v>2019</v>
      </c>
      <c r="M87" s="60">
        <v>2020</v>
      </c>
    </row>
    <row r="88" spans="2:13" ht="15" thickBot="1" x14ac:dyDescent="0.35">
      <c r="B88" s="16" t="s">
        <v>14</v>
      </c>
      <c r="C88" s="17">
        <f t="shared" ref="C88:H88" si="34">+SUM(C90:C91)</f>
        <v>285</v>
      </c>
      <c r="D88" s="17">
        <f t="shared" si="34"/>
        <v>295</v>
      </c>
      <c r="E88" s="17">
        <f t="shared" si="34"/>
        <v>264</v>
      </c>
      <c r="F88" s="17">
        <f t="shared" si="34"/>
        <v>245</v>
      </c>
      <c r="G88" s="17">
        <f t="shared" si="34"/>
        <v>252</v>
      </c>
      <c r="H88" s="17">
        <f t="shared" si="34"/>
        <v>221</v>
      </c>
      <c r="I88" s="17">
        <f>+SUM(I90:I91)</f>
        <v>207</v>
      </c>
      <c r="J88" s="17">
        <f>+SUM(J90:J91)</f>
        <v>230</v>
      </c>
      <c r="K88" s="17">
        <f>+SUM(K90:K91)</f>
        <v>252</v>
      </c>
      <c r="L88" s="17">
        <f>+SUM(L90:L91)</f>
        <v>295</v>
      </c>
      <c r="M88" s="17">
        <f>+SUM(M90:M91)</f>
        <v>180</v>
      </c>
    </row>
    <row r="89" spans="2:13" x14ac:dyDescent="0.3">
      <c r="B89" s="12" t="s">
        <v>20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2:13" x14ac:dyDescent="0.3">
      <c r="B90" s="14" t="s">
        <v>21</v>
      </c>
      <c r="C90" s="6">
        <v>271</v>
      </c>
      <c r="D90" s="6">
        <v>279</v>
      </c>
      <c r="E90" s="6">
        <v>253</v>
      </c>
      <c r="F90" s="6">
        <v>233</v>
      </c>
      <c r="G90" s="6">
        <v>235</v>
      </c>
      <c r="H90" s="6">
        <v>203</v>
      </c>
      <c r="I90" s="6">
        <v>190</v>
      </c>
      <c r="J90" s="6">
        <v>217</v>
      </c>
      <c r="K90" s="6">
        <v>233</v>
      </c>
      <c r="L90" s="6">
        <v>282</v>
      </c>
      <c r="M90" s="6">
        <v>170</v>
      </c>
    </row>
    <row r="91" spans="2:13" ht="15" thickBot="1" x14ac:dyDescent="0.35">
      <c r="B91" s="19" t="s">
        <v>22</v>
      </c>
      <c r="C91" s="20">
        <v>14</v>
      </c>
      <c r="D91" s="20">
        <v>16</v>
      </c>
      <c r="E91" s="20">
        <v>11</v>
      </c>
      <c r="F91" s="20">
        <v>12</v>
      </c>
      <c r="G91" s="20">
        <v>17</v>
      </c>
      <c r="H91" s="20">
        <v>18</v>
      </c>
      <c r="I91" s="20">
        <v>17</v>
      </c>
      <c r="J91" s="20">
        <v>13</v>
      </c>
      <c r="K91" s="20">
        <v>19</v>
      </c>
      <c r="L91" s="20">
        <v>13</v>
      </c>
      <c r="M91" s="20">
        <v>10</v>
      </c>
    </row>
    <row r="92" spans="2:13" ht="15" thickBot="1" x14ac:dyDescent="0.35">
      <c r="B92" s="21" t="s">
        <v>48</v>
      </c>
      <c r="C92" s="22">
        <v>17.349520664784574</v>
      </c>
      <c r="D92" s="22">
        <v>17.327845036319612</v>
      </c>
      <c r="E92" s="22">
        <v>17</v>
      </c>
      <c r="F92" s="22">
        <v>17.04</v>
      </c>
      <c r="G92" s="22">
        <v>17.23</v>
      </c>
      <c r="H92" s="22">
        <v>17.02</v>
      </c>
      <c r="I92" s="22">
        <v>17.158999999999999</v>
      </c>
      <c r="J92" s="22">
        <v>17.09</v>
      </c>
      <c r="K92" s="22">
        <v>16.899999999999999</v>
      </c>
      <c r="L92" s="22">
        <v>16.899999999999999</v>
      </c>
      <c r="M92" s="22">
        <v>17.2</v>
      </c>
    </row>
    <row r="93" spans="2:13" x14ac:dyDescent="0.3">
      <c r="B93" s="12" t="s">
        <v>49</v>
      </c>
      <c r="C93" s="13"/>
      <c r="D93" s="13"/>
      <c r="E93" s="13"/>
      <c r="F93" s="13"/>
      <c r="G93" s="13"/>
      <c r="H93" s="13"/>
      <c r="I93" s="13"/>
      <c r="J93" s="13"/>
      <c r="K93" s="4"/>
      <c r="L93" s="4"/>
      <c r="M93" s="4"/>
    </row>
    <row r="94" spans="2:13" x14ac:dyDescent="0.3">
      <c r="B94" s="14" t="s">
        <v>50</v>
      </c>
      <c r="C94" s="23">
        <v>54.69879518072289</v>
      </c>
      <c r="D94" s="23">
        <v>54.033485540334858</v>
      </c>
      <c r="E94" s="23">
        <v>48.93</v>
      </c>
      <c r="F94" s="23">
        <v>45.98</v>
      </c>
      <c r="G94" s="23">
        <v>51</v>
      </c>
      <c r="H94" s="23">
        <v>41.94</v>
      </c>
      <c r="I94" s="23">
        <v>53.27</v>
      </c>
      <c r="J94" s="23">
        <v>56.3</v>
      </c>
      <c r="K94" s="23">
        <v>43.06</v>
      </c>
      <c r="L94" s="23">
        <v>55.22</v>
      </c>
      <c r="M94" s="23">
        <v>54.6</v>
      </c>
    </row>
    <row r="95" spans="2:13" x14ac:dyDescent="0.3">
      <c r="B95" s="19" t="s">
        <v>51</v>
      </c>
      <c r="C95" s="24">
        <v>22.048192771084338</v>
      </c>
      <c r="D95" s="24">
        <v>23.287671232876711</v>
      </c>
      <c r="E95" s="24">
        <v>25.89</v>
      </c>
      <c r="F95" s="24">
        <v>26.89</v>
      </c>
      <c r="G95" s="24">
        <v>26.5</v>
      </c>
      <c r="H95" s="24">
        <v>29.16</v>
      </c>
      <c r="I95" s="24">
        <v>24.6</v>
      </c>
      <c r="J95" s="24">
        <v>22.9</v>
      </c>
      <c r="K95" s="24">
        <v>30.62</v>
      </c>
      <c r="L95" s="24">
        <v>24.74</v>
      </c>
      <c r="M95" s="24">
        <v>23.3</v>
      </c>
    </row>
    <row r="96" spans="2:13" x14ac:dyDescent="0.3">
      <c r="B96" s="19" t="s">
        <v>52</v>
      </c>
      <c r="C96" s="24">
        <v>5.4216867469879517</v>
      </c>
      <c r="D96" s="24">
        <v>6.2404870624048705</v>
      </c>
      <c r="E96" s="24">
        <v>4.75</v>
      </c>
      <c r="F96" s="24">
        <v>7.59</v>
      </c>
      <c r="G96" s="24">
        <v>7.6</v>
      </c>
      <c r="H96" s="24">
        <v>7.77</v>
      </c>
      <c r="I96" s="24">
        <v>6.77</v>
      </c>
      <c r="J96" s="24">
        <v>3.6</v>
      </c>
      <c r="K96" s="24">
        <v>8.1300000000000008</v>
      </c>
      <c r="L96" s="24">
        <v>5.38</v>
      </c>
      <c r="M96" s="24">
        <v>3.5</v>
      </c>
    </row>
    <row r="97" spans="2:13" x14ac:dyDescent="0.3">
      <c r="B97" s="19" t="s">
        <v>61</v>
      </c>
      <c r="C97" s="31">
        <v>3.6144578313253009</v>
      </c>
      <c r="D97" s="31">
        <v>3.5007610350076099</v>
      </c>
      <c r="E97" s="31">
        <v>6.65</v>
      </c>
      <c r="F97" s="31">
        <v>4.12</v>
      </c>
      <c r="G97" s="31">
        <v>2.9</v>
      </c>
      <c r="H97" s="31">
        <v>3.3</v>
      </c>
      <c r="I97" s="31">
        <v>1.58</v>
      </c>
      <c r="J97" s="31">
        <v>1</v>
      </c>
      <c r="K97" s="31">
        <v>2.15</v>
      </c>
      <c r="L97" s="31">
        <v>1</v>
      </c>
      <c r="M97" s="31">
        <v>4</v>
      </c>
    </row>
    <row r="98" spans="2:13" ht="15" thickBot="1" x14ac:dyDescent="0.35">
      <c r="B98" s="19" t="s">
        <v>54</v>
      </c>
      <c r="C98" s="24">
        <v>7.8313253012048198</v>
      </c>
      <c r="D98" s="24">
        <v>5.93607305936073</v>
      </c>
      <c r="E98" s="24">
        <v>4.04</v>
      </c>
      <c r="F98" s="24">
        <v>6.72</v>
      </c>
      <c r="G98" s="24">
        <v>4.9000000000000004</v>
      </c>
      <c r="H98" s="24">
        <v>8.3000000000000007</v>
      </c>
      <c r="I98" s="24">
        <v>6.32</v>
      </c>
      <c r="J98" s="24">
        <v>5.9</v>
      </c>
      <c r="K98" s="24">
        <v>5.0199999999999996</v>
      </c>
      <c r="L98" s="24">
        <v>5.52</v>
      </c>
      <c r="M98" s="24">
        <v>5.7</v>
      </c>
    </row>
    <row r="99" spans="2:13" x14ac:dyDescent="0.3">
      <c r="B99" s="11"/>
      <c r="C99" s="11"/>
      <c r="D99" s="11"/>
      <c r="E99" s="11"/>
      <c r="F99" s="11"/>
      <c r="G99" s="11"/>
      <c r="H99" s="11"/>
      <c r="I99" s="11"/>
      <c r="J99" s="11"/>
      <c r="K99" s="71"/>
      <c r="L99" s="71"/>
      <c r="M99" s="71"/>
    </row>
    <row r="101" spans="2:13" x14ac:dyDescent="0.3">
      <c r="B101" s="60" t="s">
        <v>62</v>
      </c>
    </row>
    <row r="103" spans="2:13" ht="15" thickBot="1" x14ac:dyDescent="0.35">
      <c r="B103" s="2"/>
      <c r="C103" s="2">
        <f t="shared" ref="C103:G103" si="35">+C7</f>
        <v>2010</v>
      </c>
      <c r="D103" s="2">
        <f t="shared" si="35"/>
        <v>2011</v>
      </c>
      <c r="E103" s="2">
        <f t="shared" si="35"/>
        <v>2012</v>
      </c>
      <c r="F103" s="2">
        <f t="shared" si="35"/>
        <v>2013</v>
      </c>
      <c r="G103" s="2">
        <f t="shared" si="35"/>
        <v>2014</v>
      </c>
      <c r="H103" s="2">
        <f>+H7</f>
        <v>2015</v>
      </c>
      <c r="I103" s="2">
        <f t="shared" ref="I103:J103" si="36">+I7</f>
        <v>2016</v>
      </c>
      <c r="J103" s="2">
        <f t="shared" si="36"/>
        <v>2017</v>
      </c>
      <c r="K103" s="60">
        <f t="shared" ref="K103" si="37">+K7</f>
        <v>2018</v>
      </c>
      <c r="L103" s="60">
        <v>2019</v>
      </c>
      <c r="M103" s="60">
        <v>2020</v>
      </c>
    </row>
    <row r="104" spans="2:13" ht="15" thickBot="1" x14ac:dyDescent="0.35">
      <c r="B104" s="16" t="s">
        <v>16</v>
      </c>
      <c r="C104" s="17">
        <f t="shared" ref="C104:H104" si="38">+SUM(C106:C107)</f>
        <v>2071</v>
      </c>
      <c r="D104" s="17">
        <f t="shared" si="38"/>
        <v>1926</v>
      </c>
      <c r="E104" s="17">
        <f t="shared" si="38"/>
        <v>1765</v>
      </c>
      <c r="F104" s="17">
        <f t="shared" si="38"/>
        <v>1731</v>
      </c>
      <c r="G104" s="17">
        <f t="shared" si="38"/>
        <v>1899</v>
      </c>
      <c r="H104" s="17">
        <f t="shared" si="38"/>
        <v>1607</v>
      </c>
      <c r="I104" s="17">
        <f>+SUM(I106:I107)</f>
        <v>1630</v>
      </c>
      <c r="J104" s="17">
        <f>+SUM(J106:J107)</f>
        <v>1872</v>
      </c>
      <c r="K104" s="17">
        <f>+SUM(K106:K107)</f>
        <v>1712</v>
      </c>
      <c r="L104" s="17">
        <f>+SUM(L106:L107)</f>
        <v>1851</v>
      </c>
      <c r="M104" s="17">
        <f>+SUM(M106:M107)</f>
        <v>1329</v>
      </c>
    </row>
    <row r="105" spans="2:13" x14ac:dyDescent="0.3">
      <c r="B105" s="12" t="s">
        <v>20</v>
      </c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</row>
    <row r="106" spans="2:13" x14ac:dyDescent="0.3">
      <c r="B106" s="14" t="s">
        <v>21</v>
      </c>
      <c r="C106" s="6">
        <v>1803</v>
      </c>
      <c r="D106" s="6">
        <v>1672</v>
      </c>
      <c r="E106" s="6">
        <v>1542</v>
      </c>
      <c r="F106" s="6">
        <v>1493</v>
      </c>
      <c r="G106" s="6">
        <v>1603</v>
      </c>
      <c r="H106" s="6">
        <v>1335</v>
      </c>
      <c r="I106" s="6">
        <v>1384</v>
      </c>
      <c r="J106" s="6">
        <v>1564</v>
      </c>
      <c r="K106" s="6">
        <v>1416</v>
      </c>
      <c r="L106" s="6">
        <v>1597</v>
      </c>
      <c r="M106" s="6">
        <v>1141</v>
      </c>
    </row>
    <row r="107" spans="2:13" ht="15" thickBot="1" x14ac:dyDescent="0.35">
      <c r="B107" s="19" t="s">
        <v>22</v>
      </c>
      <c r="C107" s="20">
        <v>268</v>
      </c>
      <c r="D107" s="20">
        <v>254</v>
      </c>
      <c r="E107" s="20">
        <v>223</v>
      </c>
      <c r="F107" s="20">
        <v>238</v>
      </c>
      <c r="G107" s="20">
        <v>296</v>
      </c>
      <c r="H107" s="20">
        <v>272</v>
      </c>
      <c r="I107" s="20">
        <v>246</v>
      </c>
      <c r="J107" s="20">
        <v>308</v>
      </c>
      <c r="K107" s="20">
        <v>296</v>
      </c>
      <c r="L107" s="20">
        <v>254</v>
      </c>
      <c r="M107" s="20">
        <v>188</v>
      </c>
    </row>
    <row r="108" spans="2:13" ht="15" thickBot="1" x14ac:dyDescent="0.35">
      <c r="B108" s="21" t="s">
        <v>48</v>
      </c>
      <c r="C108" s="22">
        <v>17.194725274725275</v>
      </c>
      <c r="D108" s="22">
        <v>17.163533834586467</v>
      </c>
      <c r="E108" s="22">
        <v>16.899999999999999</v>
      </c>
      <c r="F108" s="22">
        <v>16.54</v>
      </c>
      <c r="G108" s="22">
        <v>16.670000000000002</v>
      </c>
      <c r="H108" s="22">
        <v>16.7</v>
      </c>
      <c r="I108" s="22">
        <v>16.5</v>
      </c>
      <c r="J108" s="22">
        <v>16.690000000000001</v>
      </c>
      <c r="K108" s="22">
        <v>16.940000000000001</v>
      </c>
      <c r="L108" s="22">
        <v>16.850000000000001</v>
      </c>
      <c r="M108" s="22">
        <v>16.899999999999999</v>
      </c>
    </row>
    <row r="109" spans="2:13" x14ac:dyDescent="0.3">
      <c r="B109" s="12" t="s">
        <v>49</v>
      </c>
      <c r="C109" s="13"/>
      <c r="D109" s="13"/>
      <c r="E109" s="13"/>
      <c r="F109" s="13"/>
      <c r="G109" s="13"/>
      <c r="H109" s="13"/>
      <c r="I109" s="13"/>
      <c r="J109" s="13"/>
      <c r="K109" s="4"/>
      <c r="L109" s="4"/>
      <c r="M109" s="4"/>
    </row>
    <row r="110" spans="2:13" x14ac:dyDescent="0.3">
      <c r="B110" s="14" t="s">
        <v>50</v>
      </c>
      <c r="C110" s="23">
        <v>47.473438714692925</v>
      </c>
      <c r="D110" s="23">
        <v>48.241068993727843</v>
      </c>
      <c r="E110" s="23">
        <v>49.76047904191617</v>
      </c>
      <c r="F110" s="23">
        <v>47.7</v>
      </c>
      <c r="G110" s="23">
        <v>46.74</v>
      </c>
      <c r="H110" s="23">
        <v>40.6</v>
      </c>
      <c r="I110" s="23">
        <v>43.061728395061728</v>
      </c>
      <c r="J110" s="23">
        <v>51.03</v>
      </c>
      <c r="K110" s="23">
        <v>39.61</v>
      </c>
      <c r="L110" s="23">
        <v>43.72</v>
      </c>
      <c r="M110" s="23">
        <v>41.196834817012856</v>
      </c>
    </row>
    <row r="111" spans="2:13" x14ac:dyDescent="0.3">
      <c r="B111" s="19" t="s">
        <v>51</v>
      </c>
      <c r="C111" s="24">
        <v>25.576574242031612</v>
      </c>
      <c r="D111" s="24">
        <v>26.506681210799016</v>
      </c>
      <c r="E111" s="24">
        <v>26.736526946107787</v>
      </c>
      <c r="F111" s="24">
        <v>31</v>
      </c>
      <c r="G111" s="24">
        <v>28.9</v>
      </c>
      <c r="H111" s="24">
        <v>30.1</v>
      </c>
      <c r="I111" s="24">
        <v>29.481481481481481</v>
      </c>
      <c r="J111" s="24">
        <v>27.33</v>
      </c>
      <c r="K111" s="24">
        <v>30.26</v>
      </c>
      <c r="L111" s="24">
        <v>31.93</v>
      </c>
      <c r="M111" s="24">
        <v>29.821958456973295</v>
      </c>
    </row>
    <row r="112" spans="2:13" x14ac:dyDescent="0.3">
      <c r="B112" s="19" t="s">
        <v>52</v>
      </c>
      <c r="C112" s="24">
        <v>7.463073335060896</v>
      </c>
      <c r="D112" s="24">
        <v>7.1720752658849198</v>
      </c>
      <c r="E112" s="24">
        <v>5.8383233532934131</v>
      </c>
      <c r="F112" s="24">
        <v>8.42</v>
      </c>
      <c r="G112" s="24">
        <v>7.1561338289962819</v>
      </c>
      <c r="H112" s="24">
        <v>9.33</v>
      </c>
      <c r="I112" s="24">
        <v>8.5925925925925917</v>
      </c>
      <c r="J112" s="24">
        <v>7.15</v>
      </c>
      <c r="K112" s="24">
        <v>10.35</v>
      </c>
      <c r="L112" s="24">
        <v>9.6739999999999995</v>
      </c>
      <c r="M112" s="24">
        <v>10.039564787339268</v>
      </c>
    </row>
    <row r="113" spans="2:13" x14ac:dyDescent="0.3">
      <c r="B113" s="19" t="s">
        <v>53</v>
      </c>
      <c r="C113" s="24">
        <v>5.3899974086550921</v>
      </c>
      <c r="D113" s="24">
        <v>4.963185164985001</v>
      </c>
      <c r="E113" s="24">
        <v>4.9401197604790417</v>
      </c>
      <c r="F113" s="24">
        <v>3.3</v>
      </c>
      <c r="G113" s="24">
        <v>3.0049566294919452</v>
      </c>
      <c r="H113" s="24">
        <v>2.8</v>
      </c>
      <c r="I113" s="24">
        <v>3.7037037037037033</v>
      </c>
      <c r="J113" s="24">
        <v>3.4</v>
      </c>
      <c r="K113" s="24">
        <v>3.92</v>
      </c>
      <c r="L113" s="24">
        <v>2.8769999999999998</v>
      </c>
      <c r="M113" s="24">
        <v>3.7091988130563793</v>
      </c>
    </row>
    <row r="114" spans="2:13" ht="15" thickBot="1" x14ac:dyDescent="0.35">
      <c r="B114" s="19" t="s">
        <v>54</v>
      </c>
      <c r="C114" s="24">
        <v>7.0743715988598073</v>
      </c>
      <c r="D114" s="24">
        <v>6.9539132806108528</v>
      </c>
      <c r="E114" s="24">
        <v>6.6167664670658679</v>
      </c>
      <c r="F114" s="24">
        <v>3.34</v>
      </c>
      <c r="G114" s="24">
        <v>6.288723667905824</v>
      </c>
      <c r="H114" s="24">
        <v>6.77</v>
      </c>
      <c r="I114" s="24">
        <v>6.4197530864197532</v>
      </c>
      <c r="J114" s="24">
        <v>4.2699999999999996</v>
      </c>
      <c r="K114" s="24">
        <v>5.79</v>
      </c>
      <c r="L114" s="24">
        <v>4.09</v>
      </c>
      <c r="M114" s="24">
        <v>5.4401582591493574</v>
      </c>
    </row>
    <row r="115" spans="2:13" x14ac:dyDescent="0.3">
      <c r="B115" s="11"/>
      <c r="C115" s="11"/>
      <c r="D115" s="11"/>
      <c r="E115" s="11"/>
      <c r="F115" s="11"/>
      <c r="G115" s="11"/>
      <c r="H115" s="11"/>
      <c r="I115" s="11"/>
      <c r="J115" s="11"/>
      <c r="K115" s="71"/>
      <c r="L115" s="71"/>
      <c r="M115" s="71"/>
    </row>
  </sheetData>
  <phoneticPr fontId="0" type="noConversion"/>
  <pageMargins left="0.7" right="0.7" top="0.75" bottom="0.75" header="0.3" footer="0.3"/>
  <pageSetup paperSize="9" scale="69" orientation="landscape" r:id="rId1"/>
  <rowBreaks count="1" manualBreakCount="1">
    <brk id="83" max="7" man="1"/>
  </rowBreaks>
  <ignoredErrors>
    <ignoredError sqref="C39:K39 C55:J55 C72:K72 C88:G88 C104:G104 H88:K88 H104:K10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0699EDD595394F88022DC0AD21470E" ma:contentTypeVersion="4" ma:contentTypeDescription="Crea un document nou" ma:contentTypeScope="" ma:versionID="802e30e995aa331a3db6e761b98ffbb0">
  <xsd:schema xmlns:xsd="http://www.w3.org/2001/XMLSchema" xmlns:xs="http://www.w3.org/2001/XMLSchema" xmlns:p="http://schemas.microsoft.com/office/2006/metadata/properties" xmlns:ns2="957b11c1-3c24-45ed-ab34-9206c851c6fa" xmlns:ns3="a9cbc2d2-085a-48b4-b18b-f7f7f500f3a5" targetNamespace="http://schemas.microsoft.com/office/2006/metadata/properties" ma:root="true" ma:fieldsID="f46de5b9147693c59053512e46a80067" ns2:_="" ns3:_="">
    <xsd:import namespace="957b11c1-3c24-45ed-ab34-9206c851c6fa"/>
    <xsd:import namespace="a9cbc2d2-085a-48b4-b18b-f7f7f500f3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b11c1-3c24-45ed-ab34-9206c851c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bc2d2-085a-48b4-b18b-f7f7f500f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88987F-BF4D-426F-8153-025BE0FC3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b11c1-3c24-45ed-ab34-9206c851c6fa"/>
    <ds:schemaRef ds:uri="a9cbc2d2-085a-48b4-b18b-f7f7f500f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3E5786-CAD6-488B-AA96-D63DD24AE764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957b11c1-3c24-45ed-ab34-9206c851c6fa"/>
    <ds:schemaRef ds:uri="http://purl.org/dc/elements/1.1/"/>
    <ds:schemaRef ds:uri="a9cbc2d2-085a-48b4-b18b-f7f7f500f3a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897578A-8B60-43E6-99CF-C7B0F3230C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3</vt:i4>
      </vt:variant>
    </vt:vector>
  </HeadingPairs>
  <TitlesOfParts>
    <vt:vector size="8" baseType="lpstr">
      <vt:lpstr>Índex</vt:lpstr>
      <vt:lpstr>Pàg.1</vt:lpstr>
      <vt:lpstr>Pàg.2</vt:lpstr>
      <vt:lpstr>Pàg.3</vt:lpstr>
      <vt:lpstr>Pàg.4</vt:lpstr>
      <vt:lpstr>Pàg.1!Àrea_d'impressió</vt:lpstr>
      <vt:lpstr>Pàg.3!Àrea_d'impressió</vt:lpstr>
      <vt:lpstr>Pàg.4!Àrea_d'impressió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2016. Justícia juvenil</dc:title>
  <dc:subject>Estadístiques del Departament de Justícia 2016. Justícia juvenil</dc:subject>
  <dc:creator>Generalitat de Catalunya. Departament de Justícia</dc:creator>
  <cp:keywords>justícia juvenil, estadístiques, 2016, estadística</cp:keywords>
  <dc:description/>
  <cp:lastModifiedBy>Departament de Justícia</cp:lastModifiedBy>
  <cp:revision/>
  <dcterms:created xsi:type="dcterms:W3CDTF">2015-03-19T11:07:29Z</dcterms:created>
  <dcterms:modified xsi:type="dcterms:W3CDTF">2021-03-05T10:53:05Z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0x010100700699EDD595394F88022DC0AD21470E</vt:lpwstr>
  </property>
</Properties>
</file>